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<sst xmlns="http://schemas.openxmlformats.org/spreadsheetml/2006/main" count="1172" uniqueCount="296">
  <si>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</si>
  <si>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</si>
  <si>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</si>
  <si>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</si>
  <si>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</si>
  <si>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</si>
  <si>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</si>
  <si>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</si>
  <si>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</si>
  <si>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</si>
  <si>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</si>
  <si>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</si>
  <si>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</si>
  <si>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</si>
  <si>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</si>
  <si>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</si>
  <si>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</si>
  <si>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</si>
  <si>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</si>
  <si>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</si>
  <si>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</si>
  <si>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</si>
  <si>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</si>
  <si>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</si>
  <si>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</si>
  <si>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</si>
  <si>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</si>
  <si>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</si>
  <si>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</si>
  <si>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</si>
  <si>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</si>
  <si>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</si>
  <si>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</si>
  <si>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</si>
  <si>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</si>
  <si>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</si>
  <si>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</si>
  <si>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</si>
  <si>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</si>
  <si>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</si>
  <si>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</si>
  <si>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</si>
  <si>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</si>
  <si>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</si>
  <si>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</si>
  <si>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</si>
  <si>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</si>
  <si>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 xml:space="preserve">Contract No:  </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</si>
  <si>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</si>
  <si>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</si>
  <si>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</si>
  <si>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</si>
  <si>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</si>
  <si>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</si>
  <si>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</si>
  <si>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Set</t>
  </si>
  <si>
    <t>Tender Inviting Authority: The Registrar, Nalanda University</t>
  </si>
  <si>
    <r>
      <t xml:space="preserve">TOTAL AMOUNT  WITH TAXES
in
</t>
    </r>
    <r>
      <rPr>
        <b/>
        <sz val="11"/>
        <color indexed="10"/>
        <rFont val="Arial"/>
        <family val="2"/>
      </rPr>
      <t>Rs.      P</t>
    </r>
  </si>
  <si>
    <t>MR-1</t>
  </si>
  <si>
    <t>MR-2</t>
  </si>
  <si>
    <t>MR-3</t>
  </si>
  <si>
    <t>MR-4</t>
  </si>
  <si>
    <t>MR-5</t>
  </si>
  <si>
    <t>MR-6</t>
  </si>
  <si>
    <t>MR-7</t>
  </si>
  <si>
    <t>MR-8</t>
  </si>
  <si>
    <t>MR-9</t>
  </si>
  <si>
    <t>MR-10</t>
  </si>
  <si>
    <t>MR-11</t>
  </si>
  <si>
    <t>MR-12</t>
  </si>
  <si>
    <t>MR-13</t>
  </si>
  <si>
    <t>MR-14</t>
  </si>
  <si>
    <t>MR-15</t>
  </si>
  <si>
    <t>MR-16</t>
  </si>
  <si>
    <t>MR-17</t>
  </si>
  <si>
    <t>MR-18</t>
  </si>
  <si>
    <t>MR-19</t>
  </si>
  <si>
    <t>MR-20</t>
  </si>
  <si>
    <t>MR-21</t>
  </si>
  <si>
    <t>MR-22</t>
  </si>
  <si>
    <t>MR-23</t>
  </si>
  <si>
    <t>MR-24</t>
  </si>
  <si>
    <t>MR-25</t>
  </si>
  <si>
    <t>MR-26</t>
  </si>
  <si>
    <t>MR-27</t>
  </si>
  <si>
    <t>MR-28</t>
  </si>
  <si>
    <t>MR-30</t>
  </si>
  <si>
    <t>MR-31</t>
  </si>
  <si>
    <t>MR-32</t>
  </si>
  <si>
    <t>MR-33</t>
  </si>
  <si>
    <t>MR-34</t>
  </si>
  <si>
    <t>MR-35</t>
  </si>
  <si>
    <t>MR-36</t>
  </si>
  <si>
    <t>MR-37</t>
  </si>
  <si>
    <t>MR-38</t>
  </si>
  <si>
    <t>MR-39</t>
  </si>
  <si>
    <t>MR-40</t>
  </si>
  <si>
    <t>MR-41</t>
  </si>
  <si>
    <t>MR-42</t>
  </si>
  <si>
    <t>MR-43</t>
  </si>
  <si>
    <t>MR-44</t>
  </si>
  <si>
    <t>MR-45</t>
  </si>
  <si>
    <t>MR-46</t>
  </si>
  <si>
    <t>MR-47</t>
  </si>
  <si>
    <t>MR-48</t>
  </si>
  <si>
    <t>MR-49</t>
  </si>
  <si>
    <t>MR-50</t>
  </si>
  <si>
    <t>MR-51</t>
  </si>
  <si>
    <t>MR-52</t>
  </si>
  <si>
    <t>MR-53</t>
  </si>
  <si>
    <t>MR-54</t>
  </si>
  <si>
    <t>MR-55</t>
  </si>
  <si>
    <t>MR-56</t>
  </si>
  <si>
    <t>MR-57</t>
  </si>
  <si>
    <t>MR-58</t>
  </si>
  <si>
    <t>MR-59</t>
  </si>
  <si>
    <t>MR-60</t>
  </si>
  <si>
    <t>MR-61</t>
  </si>
  <si>
    <t>MR-62</t>
  </si>
  <si>
    <t>MR-63</t>
  </si>
  <si>
    <t>MR-64</t>
  </si>
  <si>
    <t>MR-65</t>
  </si>
  <si>
    <t>MR-66</t>
  </si>
  <si>
    <t>MR-67</t>
  </si>
  <si>
    <t>MR-68</t>
  </si>
  <si>
    <t>MR-69</t>
  </si>
  <si>
    <t>MR-70</t>
  </si>
  <si>
    <t>MR-71</t>
  </si>
  <si>
    <t>MR-72</t>
  </si>
  <si>
    <t>MR-73</t>
  </si>
  <si>
    <t>MR-74</t>
  </si>
  <si>
    <t>MR-75</t>
  </si>
  <si>
    <t>MR-76</t>
  </si>
  <si>
    <t>MR-77</t>
  </si>
  <si>
    <t>MR-78</t>
  </si>
  <si>
    <t>MR-79</t>
  </si>
  <si>
    <t>MR-80</t>
  </si>
  <si>
    <t>MR-81</t>
  </si>
  <si>
    <t>MR-82</t>
  </si>
  <si>
    <t>MR-83</t>
  </si>
  <si>
    <t>MR-84</t>
  </si>
  <si>
    <t>MR-85</t>
  </si>
  <si>
    <t>MR-86</t>
  </si>
  <si>
    <t>2.10.1.2</t>
  </si>
  <si>
    <t>2.6.1</t>
  </si>
  <si>
    <t>19.6.2</t>
  </si>
  <si>
    <t>18.33.1</t>
  </si>
  <si>
    <t xml:space="preserve">MR-29 </t>
  </si>
  <si>
    <t>MR-87</t>
  </si>
  <si>
    <t>MR-88</t>
  </si>
  <si>
    <t>MR-89</t>
  </si>
  <si>
    <t>MR-90</t>
  </si>
  <si>
    <t>MR-91</t>
  </si>
  <si>
    <t>MR-92</t>
  </si>
  <si>
    <t>MR-93</t>
  </si>
  <si>
    <t>MR-94</t>
  </si>
  <si>
    <t>MR-95</t>
  </si>
  <si>
    <t>MR-96</t>
  </si>
  <si>
    <t>MR-97</t>
  </si>
  <si>
    <t>MR-98</t>
  </si>
  <si>
    <t>MR-99</t>
  </si>
  <si>
    <t>MR-100</t>
  </si>
  <si>
    <t>MR-101</t>
  </si>
  <si>
    <t>MR-102</t>
  </si>
  <si>
    <t>MR-103</t>
  </si>
  <si>
    <t>MR-104</t>
  </si>
  <si>
    <t>MR-105</t>
  </si>
  <si>
    <t>MR-106</t>
  </si>
  <si>
    <t>MR-107</t>
  </si>
  <si>
    <t>MR-108</t>
  </si>
  <si>
    <t>MR-109</t>
  </si>
  <si>
    <t>MR-110</t>
  </si>
  <si>
    <t>MR-111</t>
  </si>
  <si>
    <t>MR-112</t>
  </si>
  <si>
    <t>MR-113</t>
  </si>
  <si>
    <t>MR-114</t>
  </si>
  <si>
    <r>
      <rPr>
        <b/>
        <sz val="12"/>
        <rFont val="Tahoma"/>
        <family val="2"/>
      </rPr>
      <t>1. TELEPHONE &amp; DATA NETWORKING - PASSIVE COMPONENTS, CABLING DISTRIBUTION, ACTIVE COMPONENTS &amp; VOICECOMM
F/UTP CAT6A COMPONENTS</t>
    </r>
    <r>
      <rPr>
        <sz val="12"/>
        <rFont val="Tahoma"/>
        <family val="2"/>
      </rPr>
      <t xml:space="preserve">
Supply and laying of specified make F/UTP CAT6A  cable in prelaid PVC conduits or pipes or raceways or cable trays, but without the cost of conduits or pipes or raceways or cable trays. The cable is to be drawn from individual workstation area/device/IO to the nearest distribution rack or networking rack. It shall be within the scope of integrator/contractor to carry out and submit scanner readings for all IOs meeting the requirements of relevant EIA/TIA standards as per CAT6A cabling requirements. The integrator/contractor shall submit a detail IO maps, labelling and documentation related to terminations.</t>
    </r>
  </si>
  <si>
    <t>SITC of F/UTP CAT6A angular patch panel pre-loaded with 24 ports in 1U form factor, with universal A/B labeling and 110 connector terminations on rear of panel allowing for quick and easy installation of 22 to 24 AWG cable, inclusive of termination of f/utp CAT6A cables at all 24 ports.</t>
  </si>
  <si>
    <t>SITC of single F/UTP CAT6A I/O of specified make including mounting inside singlex or duplex or quad faceplate and MS backbox assembly as required as per drawing, inclusive of termination of F/UTP CAT6A cable at each IO at workstation area/device.</t>
  </si>
  <si>
    <t>SITC of singlex faceplate and corresponding MS backbox assembly for installation of 1 F/UTP CAT6A IOs</t>
  </si>
  <si>
    <t>SITC of duplex faceplate and corresponding MS backbox assembly for installation of 2 F/UTP CAT6A IOs</t>
  </si>
  <si>
    <t>SITC of quad faceplate and corresponding MS backbox assembly for installation of 4 F/UTP CAT6A IOs</t>
  </si>
  <si>
    <t>SITC of F/UTP CAT6A RJ-45/RJ-45 Patch Cords Solid Conductor of various lengths
3ft - IO side</t>
  </si>
  <si>
    <t>SITC of F/UTP CAT6A RJ-45/RJ-45 Patch Cords Solid Conductor of various lengths 7ft- Rack side</t>
  </si>
  <si>
    <t>SITC of F/UTP CAT6A RJ-45/RJ-45 Patch Cords Solid Conductor of various lengths 10ft- as required</t>
  </si>
  <si>
    <r>
      <rPr>
        <b/>
        <sz val="12"/>
        <rFont val="Calibri"/>
        <family val="2"/>
      </rPr>
      <t>PVC Conduits</t>
    </r>
    <r>
      <rPr>
        <sz val="12"/>
        <rFont val="Calibri"/>
        <family val="2"/>
      </rPr>
      <t xml:space="preserve">
Supplying and fixing of following sizes of medium class PVC conduit along with accessories in surface/recess including cutting the wall and making good the same in case of recessed conduit as required.
25 mm size.</t>
    </r>
  </si>
  <si>
    <t>PVC Conduits of 40 mm size.
Supplying and fixing of following sizes of medium class PVC conduit along with accessories in surface/recess including cutting the wall and making good the same in case of recessed conduit as required 40 mm size.</t>
  </si>
  <si>
    <r>
      <rPr>
        <b/>
        <sz val="12"/>
        <rFont val="Tahoma"/>
        <family val="2"/>
      </rPr>
      <t>FIBER OPTIC CABLE &amp; COMPONENTS</t>
    </r>
    <r>
      <rPr>
        <sz val="12"/>
        <rFont val="Tahoma"/>
        <family val="2"/>
      </rPr>
      <t xml:space="preserve">
SITC and Laying of fiber optic cable of various capacities to be laid in prelaid conduits/RCC hume pipes/HDPE/DWC/cable trays/trenches/in underground soil, as applicable,  excluding the cost of soft-soil or hard-soil digging.
12 cores, Singlemode, Outdoor, Armoured</t>
    </r>
  </si>
  <si>
    <t>12 cores, Singlemode, Outdoor, Armoured (For Electrical HT side Scada Integration)</t>
  </si>
  <si>
    <t>12 cores, Singlemode, Outdoor, Armoured (FAS Panels Integration)</t>
  </si>
  <si>
    <t>24 cores, Singlemode, Outdoor, Armoured</t>
  </si>
  <si>
    <t>48 cores, Singlemode, Outdoor, Armoured</t>
  </si>
  <si>
    <t>12 cores, Singlemode, Indoor, Unarmoured</t>
  </si>
  <si>
    <t>SITC of wall mounted LIU of various capacities for optical splicing/termination of fiber optic cable as per the design schematics. It shall be complete with adaptor panels, adaptors and splice trays for using LC type termination and masking/blanking/dust cover for unused/unmounted adaptor ports, inclusive of all mechanical accessories. Adequate splice trays shall be provided for proper management of splices for required number of cores at every LIU.
for 12 cores, Singlemode LC termination</t>
  </si>
  <si>
    <t>for 24 cores, Singlemode LC termination</t>
  </si>
  <si>
    <t>for 48 cores, Singlemode LC termination</t>
  </si>
  <si>
    <t>SITC of 19" rack mounting type fiber shelf of various capacities for assembly/termination of fiber optic cable for LC style components, for optical splicing and provision for storage of pigtails and splices, equipped with adaptors, adaptor plates and any other such all necessary hardware for proper dressing and management of fiber optic cable. Any blank adaptor positions must be suitably masked for restricting dust entry. Adequate splice trays shall be provided for proper management of splices for required number of cores at every LIU.
for 12 cores, Singlemode LC termination</t>
  </si>
  <si>
    <t>SITC of LC-LC duplex fiber optic patch cords of various lengths
1 mtr/3 ft., singlemode</t>
  </si>
  <si>
    <t>2 mtr/6 ft., singlemode</t>
  </si>
  <si>
    <t>3 mtr/10ft., singlemode</t>
  </si>
  <si>
    <t>SITC of LC type pre-terminated fiber optic cable pigtails of various lengths
1 mtr/3 ft., singlemode</t>
  </si>
  <si>
    <t>Splicing / Termination of Fiber Optic Fiber Cable Cores using Fusion splicing with pre-terminated LC pigtails, dressing and proper fixing in splice trays.</t>
  </si>
  <si>
    <t>SITC of IP66 rated External Splicing Kit for 96 cores inclusive of splicing of cores.</t>
  </si>
  <si>
    <t>Suppy and Installations of OFC markers along the path of Fiber Distribution path for Identification of Fiber cable</t>
  </si>
  <si>
    <r>
      <rPr>
        <b/>
        <sz val="12"/>
        <rFont val="Tahoma"/>
        <family val="2"/>
      </rPr>
      <t>NETWORKING ENCLOSURES</t>
    </r>
    <r>
      <rPr>
        <sz val="12"/>
        <rFont val="Tahoma"/>
        <family val="2"/>
      </rPr>
      <t xml:space="preserve">
SITC of 19" wide mounting frame Networking Enclosures of various sizes and capacities complete with all accessories.
6U, 600mmW x 450mmD, wall mounted, 2 x 90cfm fans</t>
    </r>
  </si>
  <si>
    <t>9U, 600mmW x 450mmD, wall mounted, 2 x 90cfm fans</t>
  </si>
  <si>
    <t>12U, 600mmW x 600mmD, wall mounted, 2 x 90cfm fans</t>
  </si>
  <si>
    <t>15U, 600mmW x 600mmD, wall mounted, 2 x 90cfm fans</t>
  </si>
  <si>
    <t>22U, 800mmW x 800mmD, floor mounted, 4 x 90cfm fans</t>
  </si>
  <si>
    <t>36U, 800mmW x 800mmD, floor mounted, 4 x 90cfm fans</t>
  </si>
  <si>
    <t>42U, 800mmW x 1000mmD, floor mounted, 4 x 90cfm fans</t>
  </si>
  <si>
    <t>42U, 1000mmW x 1000mmD, floor mounted, 4 x 90cfm fans</t>
  </si>
  <si>
    <r>
      <rPr>
        <b/>
        <sz val="12"/>
        <rFont val="Tahoma"/>
        <family val="2"/>
      </rPr>
      <t>ACTIVE: NETWORKING SWITCHES AND OPTIONS</t>
    </r>
    <r>
      <rPr>
        <sz val="12"/>
        <rFont val="Tahoma"/>
        <family val="2"/>
      </rPr>
      <t xml:space="preserve">
</t>
    </r>
    <r>
      <rPr>
        <b/>
        <sz val="12"/>
        <rFont val="Tahoma"/>
        <family val="2"/>
      </rPr>
      <t>TYPE-1 (ACCESS SWITCH)</t>
    </r>
    <r>
      <rPr>
        <sz val="12"/>
        <rFont val="Tahoma"/>
        <family val="2"/>
      </rPr>
      <t xml:space="preserve">
SITC of Layer 2 manageable networking switch, 8 # 10/100/1000Tx ports, all ports capable of providing PoE+ as per 802.3at, switch having a PoE power budget of minimum 350 Watts, minimum 2 dedicated SFP ports.</t>
    </r>
  </si>
  <si>
    <r>
      <rPr>
        <b/>
        <sz val="12"/>
        <rFont val="Tahoma"/>
        <family val="2"/>
      </rPr>
      <t>TYPE-2 (ACCESS SWITCH)</t>
    </r>
    <r>
      <rPr>
        <sz val="12"/>
        <rFont val="Tahoma"/>
        <family val="2"/>
      </rPr>
      <t xml:space="preserve">
SITC of Layer 2 manageable networking switch, 24 # 10/100/1000Tx ports, stacking, all ports capable of providing PoE+ as per 802.3at, switch having a PoE power budget of minimum 350 Watts, minimum 4 dedicated or shared SFP ports.</t>
    </r>
  </si>
  <si>
    <r>
      <rPr>
        <b/>
        <sz val="12"/>
        <rFont val="Tahoma"/>
        <family val="2"/>
      </rPr>
      <t>TYPE-3 (DISTRIBUTION SWITCH)</t>
    </r>
    <r>
      <rPr>
        <sz val="12"/>
        <rFont val="Tahoma"/>
        <family val="2"/>
      </rPr>
      <t xml:space="preserve">
SITC of Layer 3 fiber aggregation networking switch, minimum 24 # SFP ports, plus minimum 4 # SFP+ ports, 1 AC power supply built in and inclusive of at least 1 redundant power supply and redundant fans.</t>
    </r>
  </si>
  <si>
    <r>
      <rPr>
        <b/>
        <sz val="12"/>
        <rFont val="Tahoma"/>
        <family val="2"/>
      </rPr>
      <t>TYPE-4 (CORE SWITCH)</t>
    </r>
    <r>
      <rPr>
        <sz val="12"/>
        <rFont val="Tahoma"/>
        <family val="2"/>
      </rPr>
      <t xml:space="preserve">
Supply, Installation, Testing and Commissioning of Core Switch, minimum 24 # SFP+ ports inclusive of and installed with the following features:
redundant power supply, redundant fans, full advanced Layer 3 features, switch virtualization and high availability.</t>
    </r>
  </si>
  <si>
    <t>SITC of 1000 Base LX singlemode tranceivers for L2/L3 switch, duplex LC termination supporting distance upto 2000 mtrs for ACCESS SWITCHES.</t>
  </si>
  <si>
    <t>SITC of 1000 Base LX singlemode tranceivers for L2/L3 switch, duplex LC termination supporting distance upto 2000 mtrs for DISTRIBUTION SWITCHES.</t>
  </si>
  <si>
    <t>SITC of 10G SFP+ LR singlemode transceivers, 1310nm, duplex LC termination supporting distance upto 2000 mtrs, inclusive of any hardware or interfaces such as modules for populating SM-LC transceivers for DISTRIBUTION SWITCHES.</t>
  </si>
  <si>
    <t>SITC of 10G SFP+ ER singlemode transceivers, 1550nm, duplex LC termination supporting distance upto 10000 mtrs, inclusive of any hardware or interfaces such as modules for populating SM-LC transceivers for DISTRIBUTION SWITCHES.</t>
  </si>
  <si>
    <t>SITC of 10G SFP+ LR singlemode transceivers, 1310nm, duplex LC termination supporting distance upto 2000 mtrs, inclusive of any hardware or interfaces such as modules for populating SM-LC transceivers for CORE SWITCHES.</t>
  </si>
  <si>
    <t>SITC of wireless controller capable of supporting min. 1000 access points, inclusive of licence costs for 1000 Access Points. Centralized Hardware Controller based architecture. The system shall operate in High Availability (HA) mode providing redundancy for controller hardware.</t>
  </si>
  <si>
    <t>SITC of Wireless Access Point supporting Dual band with 802.11ac (5 GHz) and 802.11g/n (2.4GHz) concurrent operation, 4 x 4:3 MIMO Wave2 from Day 1, One 10/100/1000 Base-Tx auto-sensing (RJ45) PoE port. The AP shall be wall mountable as well as ceiling mountable (provide both options).</t>
  </si>
  <si>
    <t>SITC of licences for supporting every additional 100 wi-fi APs (in slab of 100 Nos.)</t>
  </si>
  <si>
    <t>SITC of Management Tool for Centralised Configuration, Administration, Fault and Performance Monitoring and Virtualisation Management for wired and wireless LAN infrastructure. (NMS)</t>
  </si>
  <si>
    <t>2. VIDEO SURVEILLANCE / CCTV SYSTEM
SITC of Full High Definition Network Cameras, outdoor PTZ, 1/3" CMOS/MOS/CCD sensor with 30x optical zoom or better, minimum resolution 2MP (1920X1080) or better, high speed dome, 360 degrees full rotation, complete with IK10 rated vandal resistant and IP66 rated weatherproof housing, PoE+ as per 802.3a/f/t or including an optional AC/DC supply if required, supporting True Day/Night operation, ONVIF Profile S compliant, supporting H.264 High Profile with dehumidification feature.</t>
  </si>
  <si>
    <t>SITC of Full High Definition Network Cameras, indoor PTZ, 1/3" CMOS/MOS/CCD sensor with 30x optical zoom or better, minimum resolution 2MP (1920X1080) or better, high speed dome, 360 degrees full rotation, complete with IK10 rated vandal resistant housing, PoE+ as per 802.3a/f/t or including an optional AC/DC supply if required, supporting True Day/Night operation, ONVIF Profile S compliant, supporting H.264 High Profile with dehumidification feature.</t>
  </si>
  <si>
    <t>SITC of Full High Definition Network Cameras, Fixed Dome, 1/3" CMOS/MOS/CCD sensor, 3-8 mm lens, minimum resolution 2MP (1920X1080), 1080p resolution at frame rates 30fps or better, H.264 High Profile, JPEG support, True Day/Night operation, ONVIF Profile S compliant, complete with IK10 rated vandal resistant housing and Power on Ethernet (PoE) based on 802.3a/f.</t>
  </si>
  <si>
    <t>SITC of Full High Definition Network Cameras, Fixed Dome, 1/3" CMOS/MOS/CCD sensor, 5-50 mm lens, minimum resolution 2MP (1920X1080), 1080p resolution at frame rates 30fps or better, H.264 High Profile, JPEG support, True Day/Night operation, ONVIF Profile S compliant, complete with IK10 rated vandal resistant housing and Power on Ethernet (PoE) based on 802.3a/f.</t>
  </si>
  <si>
    <t>SITC of Full High Definition Network Cameras, Outdoor CS-Mount type, 1/3" CMOS/MOS/CCD sensor, 5-50mm varifocal lens, minimum resolution 2MP (1920x1080), 1080p resolution at frame rates 30fps or better, H.264 High profile, JPEG support, Day/Night operation, ONVIF Profile S compliant, complete with IK10 rated vandal resistant and IP66 rated outdoor housing and Power on Ethernet (PoE) based on 802.3a/f.</t>
  </si>
  <si>
    <t>SITC of Full High Definition Network Cameras, indoor CS-Mount type, 1/3" CMOS/MOS/CCD sensor, 5-50mm varifocal lens, minimum resolution 2MP (1920x1080), 1080p resolution at frame rates 30fps or better, H.264 High profile, JPEG support, Day/Night operation, ONVIF Profile S compliant, complete with IK10 rated vandal resistant housing and Power on Ethernet (PoE) based on 802.3a/f.</t>
  </si>
  <si>
    <t>SITC of Video Management Software with ONVIF Profile S compliance having licenses for 1000 cameras and scalable to additional 50% cameras in future by adding appropriate licenses, inclusive of 10 client licences.</t>
  </si>
  <si>
    <t>SITC of Server(s) required for the VMS - Industry standard Intel Xeon Dual Processor, both pocessors installed, 16 GB RAM, 1 x 1TB GB SATA HDD for OS and VMS applications, 2 x GiG NIC, DVD ROM Drive, Appropriate Licensed Operating Systems.</t>
  </si>
  <si>
    <t>SITC of Recording Server(s) - Industry standard Intel Xeon Dual Processor, both pocessors installed, 16 GB RAM, 1 x 1TB GB SATA HDD for OS and VMS applications, 2 x GiG NIC, DVD ROM Drive, Appropriate Licensed Operating Systems. Vendor shall provide required no. of servers for supporting the total no. of cameras as above, however not exceeding 64 cameras per server (1 no. of spare server shall be provided in addition to the required qty. of servers). Set of servers shall be supplied with 16-port KVM switch, USB/Wireless Keyboard, USB/Wireless Mouse, 1 x 21" LED Monitor.</t>
  </si>
  <si>
    <t>SITC of  Network Storage required with a capacity to store the content for 1000 cameras for 24Hrs x 30days at 25fps and 1080p. It should be scalable (should have sufficient expansion bays for HDDs) for at least additional 50% cameras. Vendor shall submit bandwidth and storage calculator for the proposed camera models.</t>
  </si>
  <si>
    <t>SITC of Client with Intel Core i7 870 or higher with 8 GB of RAM DDR3, 1 TB SATA II hard drive for OS and VMS applications, 1 GB PCI-Express x16 dual-head video adapter supporting DVi or HDMI outputs, 1600 x 1200 or higher screen resolution, 100/1000 Ethernet Network Interface Card and 16x DVD+/- RW Drive along with appropriate Operating System, inclusive of minimum 32'' LED display compatible with supplied video adaptor.</t>
  </si>
  <si>
    <t>SITC of narrow bezel Professional Display/Monitors min. 55" diagonal HD LED display, min. 1 x HDMI/DVi, 2 x HDMI, USB, these shall be supplied with all hardware and mechanical work/assembly required for panelling and video wall matrix type mounting configuration as per site requirements.</t>
  </si>
  <si>
    <t>SITC of A3 sized laser color printer with required accessories and hardware as required.</t>
  </si>
  <si>
    <t>FIBER COMPONENTS FOR OUTDOOR CCTV
SITC and Laying of outdoor 12 core armoured single mode fiber optic cable for outdoor connectivity where ever required in prelaid conduits / RCC hume pipes/HDPE/DWC, whichever maybe available.</t>
  </si>
  <si>
    <t>SITC of 12 Port outdoor LIUs for fiber terminations.</t>
  </si>
  <si>
    <t>SITC of LC-LC single mode duplex fiber optic patch cord 1mtr as per tender specification.</t>
  </si>
  <si>
    <t>SITC of LC type single mode pre-terminated duplex pigtail 1mtr as per tender specification.</t>
  </si>
  <si>
    <t>Splicing / Termination of  Fiber Optic Fiber Cable Cores using Fusion splicing with pre-terminated LC pigtails, dressing and proper fixing into splice trays.</t>
  </si>
  <si>
    <t>SITC of 5 port Industrial PoE+ Switch with 2 ports populated with mini GBIC SM SFP ports &amp; 3 nos. 1000MbpsTx ports, inclusive of external DC adaptor/power supply as per OEM requirements.</t>
  </si>
  <si>
    <t>SITC of F/UTP CAT6A Patch Cord 7ft</t>
  </si>
  <si>
    <t>SITC of  DC power Supply 24 VDC</t>
  </si>
  <si>
    <t>SITC of  10'-15' MS/GI street pole with accessories for mounting of cameras.</t>
  </si>
  <si>
    <t>SITC of  ruggedized, IP66 rated outdoor pole mountable enclosure for housing power supplies, fiber LIUs, and industrial networking switch, with suitable provisions for DIN rails, cable management.</t>
  </si>
  <si>
    <t>3. FIRE DETECTION &amp; ALARM SYSTEM
SITC of Microprocessor based Intelligent networkable addressable type fire alarm control panel with display. The panel should be equipped with 1 installed loops, each loop having a capacity of connecting a minimum of 127 addressable detectors and 127 addressable modules or a mix of up to 250 detectors and devices in any combination in any single loop with max. 80% of loading in a single loop,the panel shall be modularly expandable up to minimum 10 loops using loop expansion interface cards, with each loop having a capacity of connecting a minimum of 127 addressable detectors and 127 addressable modules or a mix of up to 250 detectors and devices in any combination in any single loop with max. 80% of loading in a single loop, operating at 240 volts AC power supply, and equipped with automatic battery charger, 24 volts Sealed Maintenance Free (SMF) Lead acid Batteries shall be provided with backup of  for 24 hours under Normal working condition &amp; 30 minutes under emergency condition. wiring structure of FACP shall be Class A type  (NFPA style 6). The panel shall be supplied with all accessories, control modules and power supply modules in the required quantities as per site requirements for all types of field devices to make the system fully operational. 
The panel shall be UL 9th or Latest edition Listed and FM approved.
Each panel shall be provided with Singlemode fiber optics based hardware interface(s) and software for interconnecting of multiple panels for a peer-to-peer network.
All fire alarm panels at site shall be operated and monitored in networked mode and shall be integrated with IBMS system over BacNet/IP protocol; all necessary hardware and software applications and licences for the same shall be provided by the vendor.</t>
  </si>
  <si>
    <t>SITC of Microprocessor based Intelligent networkable addressable type fire alarm control panel with display. The panel should be equipped with 2 installed loops, each loop having a capacity of connecting a minimum of 127 addressable detectors and 127 addressable modules or a mix of up to 250 detectors and devices in any combination in any single loop with max. 80% of loading in a single loop,the panel shall be modularly expandable up to minimum 10 loops using loop expansion interface cards, with each loop having a capacity of connecting a minimum of 127 addressable detectors and 127 addressable modules or a mix of up to 250 detectors and devices in any combination in any single loop with max. 80% of loading in a single loop, operating at 240 volts AC power supply, and equipped with automatic battery charger, 24 volts Sealed Maintenance Free (SMF) Lead acid Batteries shall be provided with backup of  for 24 hours under Normal working condition &amp; 30 minutes under emergency condition. wiring structure of FACP shall be Class A type  (NFPA style 6). The panel shall be supplied with all accessories, control modules and power supply modules in the required quantities as per site requirements for all types of field devices to make the system fully operational. 
The panel shall be UL 9th or Latest edition Listed and FM approved.
Each panel shall be provided with Singlemode fiber optics based hardware interface(s) and software for interconnecting of multiple panels for a peer-to-peer network.
All fire alarm panels at site shall be operated and monitored in networked mode and shall be integrated with IBMS system over BacNet/IP protocol; all necessary hardware and software applications and licences for the same shall be provided by the vendor.</t>
  </si>
  <si>
    <t>SITC of Microprocessor based Intelligent networkable addressable type fire alarm control panel with display. The panel should be equipped with 3 installed loops, each loop having a capacity of connecting a minimum of 127 addressable detectors and 127 addressable modules or a mix of up to 250 detectors and devices in any combination in any single loop with max. 80% of loading in a single loop,the panel shall be modularly expandable up to minimum 10 loops using loop expansion interface cards, with each loop having a capacity of connecting a minimum of 127 addressable detectors and 127 addressable modules or a mix of up to 250 detectors and devices in any combination in any single loop with max. 80% of loading in a single loop, operating at 240 volts AC power supply, and equipped with automatic battery charger, 24 volts Sealed Maintenance Free (SMF) Lead acid Batteries shall be provided with backup of  for 24 hours under Normal working condition &amp; 30 minutes under emergency condition. wiring structure of FACP shall be Class A type  (NFPA style 6). The panel shall be supplied with all accessories, control modules and power supply modules in the required quantities as per site requirements for all types of field devices to make the system fully operational. 
The panel shall be UL 9th or Latest edition Listed and FM approved.
Each panel shall be provided with Singlemode fiber optics based hardware interface(s) and software for interconnecting of multiple panels for a peer-to-peer network.
All fire alarm panels at site shall be operated and monitored in networked mode and shall be integrated with IBMS system over BacNet/IP protocol; all necessary hardware and software applications and licences for the same shall be provided by the vendor.</t>
  </si>
  <si>
    <t>SITC of interface for interconnecting multiple fire alarm system panels over fiber optics media based communication, transceivers or optics must support 100Mbps as per technical specification etc. as required.</t>
  </si>
  <si>
    <t>SITC of BaCNet interface for IBMS integration using Ethernet TCP/IP as per technical specification etc. as required.</t>
  </si>
  <si>
    <t>SITC of  Fire Command Workstation including Graphical User Interface based software.
This shall include any cards, modules, hardware interfaces based on TCP/IP Ethernet communications protocol over fiber optics based media and softwares for providing connectivity and communication between multiple fire alarm system panels.
The GUI based main network software shall be capable of graphically representing each node being monitored with floor plans and icons depicting the actual locations of the various systems; and / or sensors’ locations. The GUI software shall be located in control room and shall monitor all the blocks panel connected with each other. Graphic software will interface with fire network via network interface card and shall be able to control and monitor voice evaquation and two way communication system.
It shall be inclusive of necessary server grade hardware, min. 42" professional LED display, licenced server operating system, licenced OEM application.</t>
  </si>
  <si>
    <t>SITC of Repeater Panel with 6 inch or  640-characters display. The LCD shall display all events / detectors, devices status of complete systems in the networkas per technical specification etc. as required.</t>
  </si>
  <si>
    <t>SITC of loop expansion interface card for providing additional capacity of 1 loop, as per technical specification etc. as required.</t>
  </si>
  <si>
    <t>SITC of Addressable Multi-sensor detectors (heat+smoke) for below false ceiling  &amp; True ceiling(above false ceiling)   with mounting base, LED, Address Switch, inclusive of detector base and complete with all accessories as required. The detector shall be UL/FM Listed/approved. The detector shall include mounting arrangements for direct installation on ceiling/slab as per technical specification etc. as required.</t>
  </si>
  <si>
    <t>SITC of Addressable Photoelectric/Smoke Detector with mounting base, LED, Address Switch, inclusive of detector base and complete with all accessories as required. The detector shall be UL/FM Listed/approved. The detector shall include mounting arrangements for direct installation on ceiling/slab as per technical specification etc. as required.</t>
  </si>
  <si>
    <t>SITC Rate of Rise Cum Fixed Temperature detector with mounting base, LED, Address Switch to program the detectors and complete with all accessories as required. The detector shall be UL/FM Listed/approved. The detector shall include mounting arrangements for direct installation on ceiling/slab as per technical specification etc. as required.</t>
  </si>
  <si>
    <t>SITC of  Beam Detector (Tx-Rx pair) along with reflector plate including mounting base as per technical specification etc. as required.</t>
  </si>
  <si>
    <t>SITC of UL/FM Listed/approved 2 way communication Fire Fighter's Telephone Jack inclusive of any required telephone modules or monitor modules or as per OEM</t>
  </si>
  <si>
    <t>SITC of UL/FM/ Listed/approved 2 way communication Fire Fighter's Handset</t>
  </si>
  <si>
    <t>SITC of Addressable Pull type Manual Call Point with Key reset as per technical specfications  with all the necessary mounting accessories as required to complete installation.</t>
  </si>
  <si>
    <t>SITC of Addressable Relay module as per technical specification etc. as required.</t>
  </si>
  <si>
    <t>SITC of Addressable monitor module as per technical specification etc. as required.</t>
  </si>
  <si>
    <t>SITC of Addressable Control module as per technical specification etc. as required.</t>
  </si>
  <si>
    <t>SITC of Addressable type isolator modules for isolating shorted, dewired and loose circuits between two successive fault isolators with automatic resetting arrangement as per technical specification etc. as required.</t>
  </si>
  <si>
    <t>SITC of Sounder with Strobe device as per NFPA72 edition. The unit shall be configureable simultanuosly for both sounder and strobe fuction. The strobes shall be capable of being synchronized for better evacuation as per technical specification etc. as required.</t>
  </si>
  <si>
    <t>Sitc of Directional Sounders with 20 hz to 20 khz operating frequency with multiple 8 distinct sound patterns to indicate corridors, Exit doors and direct Occupants for fast &amp; safe Evacuation as specified in NFPA 72 - 2010 edition.</t>
  </si>
  <si>
    <t>SITC of Response Indicator with matching screws complete with GI Junction box, cable lugs at cable end and ferruling and any other hardware as appropriate.</t>
  </si>
  <si>
    <t>Supplying and drawing 3 x 1.5 sq. mm size of FRLS PVC insulated copper conductor, single core cable in the existing surface/ recessed steel/ PVC conduit as required.</t>
  </si>
  <si>
    <t>Supply &amp; laying of FRLS type armoured cable of 3 Core x 1.5 sq.mm, Copper (Cu) conductor, Shielded Twisted pair, XLPE insulated wire,  confirming to IS standards and as per technical specfications  with all the necessary accessories as required to complete laying/installation for Fire alarm System.</t>
  </si>
  <si>
    <t>4. ACCESS CONTROL AND TIME ATTENDANCE SYSTEM
SITC of ACS client hardware/workstation - industry standard Intel based platform, minimum i7 processor, 2GB RAM, 1TB SATA HDD, dedicated AGP graphics with 1G RAM, DVD, USB ports, min. 19" LED display supporting 1360x768 minimum resolution, rack mountable, licensed Microsoft Operating System Windows 10 or above and requisite user licenses.</t>
  </si>
  <si>
    <t>SITC of Centralised Web based Application Software for Configuration, Management &amp; Diagnostics of Access Control Configuration &amp; Time Attendance Management.</t>
  </si>
  <si>
    <t>SITC of microcontroller/microprocessor based Door Controller plus Reader for Access Control with all interfaces for computer/server connectivity for card base access control.</t>
  </si>
  <si>
    <t>SITC of microcontroller/microprocessor based Controller plus Reader for Time attendance function with all interfaces for computer/server connectivity for biometric base time attendance system.</t>
  </si>
  <si>
    <t>Supply, Installation , Testing &amp; Commissioning of Contactless smart Card based on technology MIFAREÂ®, DESFire EV1, MIFAREÂ® Classic.</t>
  </si>
  <si>
    <t>SITC of Green ABS plastic Emergency Break Glass Units. Current Rating : 12/24VDC, 10A48VDC, 3Amps typical. Various colour options shall be available.</t>
  </si>
  <si>
    <t>SITC of Electromagnetic Lock (fail safe type) of 600lbs holding force, dual voltage selectable (12 VDC or 24 VDC), UL listed, Green/Red LED indication for EM Lock Status, with feedback contact. Shall be complete with L/Z/U Brackets as required for mounting on Glass / Wooden frame / Metallic Doors.</t>
  </si>
  <si>
    <t>Supply, Installation , Testing &amp; Commissioning and laying of 6 Core X0.5Sqmm Multistrand Copper Cable</t>
  </si>
  <si>
    <t>Supply, Installation , Testing &amp; Commissioning and laying of 4 Core X0.5Sqmm Multistrand Copper Cable</t>
  </si>
  <si>
    <t>F/UTP CAT6A COMPONENTS
Supply and laying of specified make F/UTP CAT6A  cable in prelaid PVC conduits or pipes or raceways or cable trays, but without the cost of conduits or pipes or raceways or cable trays. The cable is to be drawn from individual workstation area/device/IO to the nearest distribution rack or networking rack. It shall be within the scope of integrator/contractor to carry out and submit scanner readings for all IOs meeting the requirements of relevant EIA/TIA standards as per CAT6A cabling requirements. The integrator/contractor shall submit a detail IO maps, labelling and documentation related to terminations.</t>
  </si>
  <si>
    <t>SITC of F/UTP CAT6A RJ-45/RJ-45 Patch Cords Solid Conductor of various lengths
3ft</t>
  </si>
  <si>
    <r>
      <rPr>
        <sz val="12"/>
        <rFont val="Tahoma"/>
        <family val="2"/>
      </rPr>
      <t xml:space="preserve">AMC  and Onsite support Operation &amp; Comprehensive Maintenance of all the ELV Sytems BoQ items executed under the scope Sub-work I of this NIT </t>
    </r>
    <r>
      <rPr>
        <b/>
        <sz val="11"/>
        <rFont val="Tahoma"/>
        <family val="2"/>
      </rPr>
      <t xml:space="preserve">During DLP of 24 Months. </t>
    </r>
  </si>
  <si>
    <r>
      <rPr>
        <sz val="12"/>
        <rFont val="Tahoma"/>
        <family val="2"/>
      </rPr>
      <t>3rd Year AMC -
Operation &amp; Comprehensive Maintenance of all the ELV Sytems BoQ items executed under the scope Sub-work I of this NIT inclusive of all materials and spare parts, which are to be provided by the integrator/bidder free of cost under Defects Liability Period as specified in this NIT, inclusive of all integrator's resources such as trained manpower and operational personnels for all services including routine maintenance, preventive maintenance, breakdown maintenance, software/firmware upgrade, repair and replacement of defective or damaged or burn-out items upon expiry of Defects Liability  Period of Two years.</t>
    </r>
    <r>
      <rPr>
        <sz val="11"/>
        <rFont val="Tahoma"/>
        <family val="2"/>
      </rPr>
      <t xml:space="preserve">
</t>
    </r>
    <r>
      <rPr>
        <b/>
        <sz val="11"/>
        <rFont val="Tahoma"/>
        <family val="2"/>
      </rPr>
      <t>1st Year After Defects Liability Period, i.e., 2 year DLP + additional 1 year</t>
    </r>
  </si>
  <si>
    <t>4th Year AMC : 2nd Year After Defects Liability Period, i.e., 2 year DLP + additional 2 years</t>
  </si>
  <si>
    <t>5th Year AMC : 3rd Year After Defects Liability Period, i.e., 2 year DLP + additional 3 years</t>
  </si>
  <si>
    <t>Tender for ELV works under Package 5A of Phase 1 Construction</t>
  </si>
  <si>
    <t>Name of Work: Tender for ELV works under Package 5A of Phase 1 Construction</t>
  </si>
  <si>
    <t>Rmtrs</t>
  </si>
  <si>
    <t>No.</t>
  </si>
  <si>
    <t>Job Work</t>
  </si>
  <si>
    <t>JOB</t>
  </si>
  <si>
    <t>SITC of F/UTP CAT6A RJ-45/RJ-45 Patch Cords Solid Conductor of various lengths: 7ft</t>
  </si>
  <si>
    <t>SITC with operation training of primevera sofware (Latest verson in consultation of NU) for project management Multi Users atleast for three console under milestone I -Licence upto 2+3 years</t>
  </si>
  <si>
    <t>MR-111P</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</si>
</sst>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ahoma"/>
      <family val="2"/>
    </font>
    <font>
      <b/>
      <sz val="12"/>
      <name val="Tahoma"/>
      <family val="2"/>
    </font>
    <font>
      <sz val="12"/>
      <name val="Calibri"/>
      <family val="2"/>
    </font>
    <font>
      <b/>
      <sz val="12"/>
      <name val="Calibri"/>
      <family val="2"/>
    </font>
    <font>
      <sz val="11"/>
      <name val="Tahoma"/>
      <family val="2"/>
    </font>
    <font>
      <b/>
      <sz val="11"/>
      <name val="Tahoma"/>
      <family val="2"/>
    </font>
    <font>
      <sz val="18"/>
      <name val="Tahoma"/>
      <family val="2"/>
    </font>
    <font>
      <sz val="14"/>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0"/>
      <name val="Calibri"/>
      <family val="2"/>
    </font>
    <font>
      <b/>
      <u val="single"/>
      <sz val="16"/>
      <color indexed="10"/>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72" fillId="0" borderId="0" xfId="57" applyNumberFormat="1" applyFont="1" applyFill="1" applyBorder="1" applyAlignment="1" applyProtection="1">
      <alignment vertical="center"/>
      <protection locked="0"/>
    </xf>
    <xf numFmtId="0" fontId="7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7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2" fillId="0" borderId="0" xfId="57" applyNumberFormat="1" applyFont="1" applyFill="1" applyAlignment="1" applyProtection="1">
      <alignment vertical="top"/>
      <protection/>
    </xf>
    <xf numFmtId="0" fontId="0" fillId="0" borderId="0" xfId="57" applyNumberFormat="1" applyFill="1">
      <alignment/>
      <protection/>
    </xf>
    <xf numFmtId="0" fontId="75" fillId="0" borderId="0" xfId="57" applyNumberFormat="1" applyFont="1" applyFill="1">
      <alignment/>
      <protection/>
    </xf>
    <xf numFmtId="0" fontId="76" fillId="0" borderId="0" xfId="63" applyNumberFormat="1" applyFont="1" applyFill="1" applyBorder="1" applyAlignment="1" applyProtection="1">
      <alignment horizontal="center" vertical="center"/>
      <protection/>
    </xf>
    <xf numFmtId="0" fontId="2" fillId="0" borderId="14"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7"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2" fillId="0" borderId="11" xfId="63" applyNumberFormat="1" applyFont="1" applyFill="1" applyBorder="1" applyAlignment="1">
      <alignment vertical="top" wrapText="1"/>
      <protection/>
    </xf>
    <xf numFmtId="0" fontId="78" fillId="0" borderId="11" xfId="63" applyNumberFormat="1" applyFont="1" applyFill="1" applyBorder="1" applyAlignment="1">
      <alignment horizontal="left" wrapText="1" readingOrder="1"/>
      <protection/>
    </xf>
    <xf numFmtId="172" fontId="3" fillId="0" borderId="11" xfId="63" applyNumberFormat="1" applyFont="1" applyFill="1" applyBorder="1" applyAlignment="1">
      <alignment vertical="top"/>
      <protection/>
    </xf>
    <xf numFmtId="0" fontId="3" fillId="0" borderId="11" xfId="63"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3" applyNumberFormat="1" applyFont="1" applyFill="1" applyBorder="1" applyAlignment="1">
      <alignment horizontal="right" vertical="top"/>
      <protection/>
    </xf>
    <xf numFmtId="172" fontId="2" fillId="0" borderId="16" xfId="63" applyNumberFormat="1" applyFont="1" applyFill="1" applyBorder="1" applyAlignment="1">
      <alignment horizontal="right" vertical="top"/>
      <protection/>
    </xf>
    <xf numFmtId="0" fontId="3" fillId="0" borderId="11" xfId="63"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9" fillId="0" borderId="11" xfId="57" applyNumberFormat="1" applyFont="1" applyFill="1" applyBorder="1" applyAlignment="1" applyProtection="1">
      <alignment horizontal="center" vertical="top" wrapText="1"/>
      <protection locked="0"/>
    </xf>
    <xf numFmtId="0" fontId="2" fillId="0" borderId="11" xfId="63" applyNumberFormat="1" applyFont="1" applyFill="1" applyBorder="1" applyAlignment="1">
      <alignment horizontal="left" vertical="top"/>
      <protection/>
    </xf>
    <xf numFmtId="0" fontId="2" fillId="0" borderId="14" xfId="63" applyNumberFormat="1" applyFont="1" applyFill="1" applyBorder="1" applyAlignment="1">
      <alignment horizontal="left" vertical="top"/>
      <protection/>
    </xf>
    <xf numFmtId="0" fontId="3" fillId="0" borderId="13" xfId="63" applyNumberFormat="1" applyFont="1" applyFill="1" applyBorder="1" applyAlignment="1">
      <alignment vertical="top"/>
      <protection/>
    </xf>
    <xf numFmtId="0" fontId="3" fillId="0" borderId="17" xfId="63" applyNumberFormat="1" applyFont="1" applyFill="1" applyBorder="1" applyAlignment="1">
      <alignment vertical="top"/>
      <protection/>
    </xf>
    <xf numFmtId="0" fontId="6" fillId="0" borderId="18" xfId="63" applyNumberFormat="1" applyFont="1" applyFill="1" applyBorder="1" applyAlignment="1">
      <alignment vertical="top"/>
      <protection/>
    </xf>
    <xf numFmtId="0" fontId="3" fillId="0" borderId="18" xfId="63" applyNumberFormat="1" applyFont="1" applyFill="1" applyBorder="1" applyAlignment="1">
      <alignment vertical="top"/>
      <protection/>
    </xf>
    <xf numFmtId="0" fontId="2" fillId="0" borderId="18" xfId="63" applyNumberFormat="1" applyFont="1" applyFill="1" applyBorder="1" applyAlignment="1">
      <alignment horizontal="left" vertical="top"/>
      <protection/>
    </xf>
    <xf numFmtId="0" fontId="14" fillId="0" borderId="10" xfId="63" applyNumberFormat="1" applyFont="1" applyFill="1" applyBorder="1" applyAlignment="1" applyProtection="1">
      <alignment vertical="center" wrapText="1"/>
      <protection locked="0"/>
    </xf>
    <xf numFmtId="0" fontId="80" fillId="33" borderId="10" xfId="63" applyNumberFormat="1" applyFont="1" applyFill="1" applyBorder="1" applyAlignment="1" applyProtection="1">
      <alignment vertical="center" wrapText="1"/>
      <protection locked="0"/>
    </xf>
    <xf numFmtId="0" fontId="74"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2" fillId="0" borderId="16" xfId="63" applyNumberFormat="1" applyFont="1" applyFill="1" applyBorder="1" applyAlignment="1">
      <alignment horizontal="right" vertical="top"/>
      <protection/>
    </xf>
    <xf numFmtId="2" fontId="6" fillId="0" borderId="11" xfId="63" applyNumberFormat="1" applyFont="1" applyFill="1" applyBorder="1" applyAlignment="1">
      <alignment vertical="top"/>
      <protection/>
    </xf>
    <xf numFmtId="2" fontId="81" fillId="0" borderId="11" xfId="63" applyNumberFormat="1" applyFont="1" applyFill="1" applyBorder="1" applyAlignment="1">
      <alignment vertical="top"/>
      <protection/>
    </xf>
    <xf numFmtId="10" fontId="82" fillId="33" borderId="10" xfId="68" applyNumberFormat="1" applyFont="1" applyFill="1" applyBorder="1" applyAlignment="1" applyProtection="1">
      <alignment horizontal="center" vertical="center"/>
      <protection locked="0"/>
    </xf>
    <xf numFmtId="2" fontId="6" fillId="0" borderId="19" xfId="63" applyNumberFormat="1" applyFont="1" applyFill="1" applyBorder="1" applyAlignment="1">
      <alignment horizontal="right" vertical="top"/>
      <protection/>
    </xf>
    <xf numFmtId="2" fontId="6" fillId="0" borderId="20" xfId="63" applyNumberFormat="1" applyFont="1" applyFill="1" applyBorder="1" applyAlignment="1">
      <alignment vertical="top"/>
      <protection/>
    </xf>
    <xf numFmtId="2" fontId="2" fillId="0" borderId="16" xfId="62" applyNumberFormat="1" applyFont="1" applyFill="1" applyBorder="1" applyAlignment="1">
      <alignment horizontal="right" vertical="top"/>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7" fillId="0" borderId="11" xfId="0" applyFont="1" applyFill="1" applyBorder="1" applyAlignment="1">
      <alignment horizontal="justify" vertical="top" wrapText="1"/>
    </xf>
    <xf numFmtId="0" fontId="17"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0" fontId="17" fillId="0" borderId="11" xfId="0" applyFont="1" applyFill="1" applyBorder="1" applyAlignment="1">
      <alignment vertical="top" wrapText="1"/>
    </xf>
    <xf numFmtId="0" fontId="17" fillId="0" borderId="11" xfId="0" applyFont="1" applyFill="1" applyBorder="1" applyAlignment="1">
      <alignment vertical="top"/>
    </xf>
    <xf numFmtId="2" fontId="83" fillId="0" borderId="11" xfId="62" applyNumberFormat="1" applyFont="1" applyFill="1" applyBorder="1" applyAlignment="1">
      <alignment horizontal="justify" vertical="top" wrapText="1"/>
      <protection/>
    </xf>
    <xf numFmtId="0" fontId="21" fillId="0" borderId="11"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174" fontId="25" fillId="0" borderId="11" xfId="63" applyNumberFormat="1" applyFont="1" applyFill="1" applyBorder="1" applyAlignment="1">
      <alignment vertical="top"/>
      <protection/>
    </xf>
    <xf numFmtId="0" fontId="25" fillId="0" borderId="11" xfId="57" applyNumberFormat="1" applyFont="1" applyFill="1" applyBorder="1" applyAlignment="1">
      <alignment horizontal="left" vertical="top"/>
      <protection/>
    </xf>
    <xf numFmtId="2" fontId="25" fillId="0" borderId="11" xfId="63"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63" applyNumberFormat="1" applyFont="1" applyFill="1" applyBorder="1" applyAlignment="1">
      <alignment horizontal="center" vertical="top" wrapText="1"/>
      <protection/>
    </xf>
    <xf numFmtId="0" fontId="6" fillId="0" borderId="18" xfId="63" applyNumberFormat="1" applyFont="1" applyFill="1" applyBorder="1" applyAlignment="1">
      <alignment horizontal="center" vertical="top" wrapText="1"/>
      <protection/>
    </xf>
    <xf numFmtId="0" fontId="6" fillId="0" borderId="20" xfId="63" applyNumberFormat="1" applyFont="1" applyFill="1" applyBorder="1" applyAlignment="1">
      <alignment horizontal="center" vertical="top" wrapText="1"/>
      <protection/>
    </xf>
    <xf numFmtId="0" fontId="8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3" fillId="0" borderId="21" xfId="57" applyNumberFormat="1" applyFont="1" applyFill="1" applyBorder="1" applyAlignment="1" applyProtection="1">
      <alignment horizontal="center" wrapText="1"/>
      <protection locked="0"/>
    </xf>
    <xf numFmtId="0" fontId="2" fillId="33" borderId="14" xfId="63" applyNumberFormat="1" applyFont="1" applyFill="1" applyBorder="1" applyAlignment="1" applyProtection="1">
      <alignment horizontal="left" vertical="top"/>
      <protection locked="0"/>
    </xf>
    <xf numFmtId="0" fontId="2" fillId="0" borderId="18" xfId="63" applyNumberFormat="1" applyFont="1" applyFill="1" applyBorder="1" applyAlignment="1" applyProtection="1">
      <alignment horizontal="left" vertical="top"/>
      <protection locked="0"/>
    </xf>
    <xf numFmtId="0" fontId="2" fillId="0" borderId="20"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0" xfId="58"/>
    <cellStyle name="Normal 21" xfId="59"/>
    <cellStyle name="Normal 22" xfId="60"/>
    <cellStyle name="Normal 24"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36"/>
  <sheetViews>
    <sheetView showGridLines="0" zoomScale="75" zoomScaleNormal="75" zoomScalePageLayoutView="0" workbookViewId="0" topLeftCell="A126">
      <selection activeCell="D134" sqref="D134"/>
    </sheetView>
  </sheetViews>
  <sheetFormatPr defaultColWidth="9.140625" defaultRowHeight="15"/>
  <cols>
    <col min="1" max="1" width="14.8515625" style="28" customWidth="1"/>
    <col min="2" max="2" width="77.00390625" style="28" customWidth="1"/>
    <col min="3" max="3" width="36.0039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90" t="str">
        <f>B2&amp;" BoQ"</f>
        <v>Percentage BoQ</v>
      </c>
      <c r="B1" s="90"/>
      <c r="C1" s="90"/>
      <c r="D1" s="90"/>
      <c r="E1" s="90"/>
      <c r="F1" s="90"/>
      <c r="G1" s="90"/>
      <c r="H1" s="90"/>
      <c r="I1" s="90"/>
      <c r="J1" s="90"/>
      <c r="K1" s="90"/>
      <c r="L1" s="9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51</v>
      </c>
      <c r="C3" s="1" t="s">
        <v>50</v>
      </c>
      <c r="IE3" s="3"/>
      <c r="IF3" s="3"/>
      <c r="IG3" s="3"/>
      <c r="IH3" s="3"/>
      <c r="II3" s="3"/>
    </row>
    <row r="4" spans="1:243" s="5" customFormat="1" ht="30.75" customHeight="1">
      <c r="A4" s="91" t="s">
        <v>56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75" customHeight="1">
      <c r="A5" s="91" t="s">
        <v>288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75" customHeight="1">
      <c r="A6" s="91" t="s">
        <v>47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1" t="s">
        <v>53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4"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57</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30">
      <c r="A13" s="34">
        <v>1</v>
      </c>
      <c r="B13" s="35" t="s">
        <v>287</v>
      </c>
      <c r="C13" s="36"/>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32</v>
      </c>
      <c r="IG13" s="22" t="s">
        <v>33</v>
      </c>
      <c r="IH13" s="22">
        <v>10</v>
      </c>
      <c r="II13" s="22" t="s">
        <v>34</v>
      </c>
    </row>
    <row r="14" spans="1:243" s="21" customFormat="1" ht="210">
      <c r="A14" s="34">
        <v>2</v>
      </c>
      <c r="B14" s="71" t="s">
        <v>176</v>
      </c>
      <c r="C14" s="69" t="s">
        <v>58</v>
      </c>
      <c r="D14" s="81">
        <v>180020</v>
      </c>
      <c r="E14" s="82" t="s">
        <v>289</v>
      </c>
      <c r="F14" s="83">
        <v>42</v>
      </c>
      <c r="G14" s="23"/>
      <c r="H14" s="16"/>
      <c r="I14" s="38" t="s">
        <v>36</v>
      </c>
      <c r="J14" s="17">
        <f aca="true" t="shared" si="0" ref="J14:J57">IF(I14="Less(-)",-1,1)</f>
        <v>1</v>
      </c>
      <c r="K14" s="18" t="s">
        <v>46</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total_amount_ba($B$2,$D$2,D14,F14,J14,K14,M14)</f>
        <v>7560840</v>
      </c>
      <c r="BB14" s="68">
        <f>BA14+SUM(N14:AZ14)</f>
        <v>7560840</v>
      </c>
      <c r="BC14" s="43" t="str">
        <f>SpellNumber(L14,BB14)</f>
        <v>INR  Seventy Five Lakh Sixty Thousand Eight Hundred &amp; Forty  Only</v>
      </c>
      <c r="IE14" s="22">
        <v>1.01</v>
      </c>
      <c r="IF14" s="22" t="s">
        <v>37</v>
      </c>
      <c r="IG14" s="22" t="s">
        <v>33</v>
      </c>
      <c r="IH14" s="22">
        <v>123.223</v>
      </c>
      <c r="II14" s="22" t="s">
        <v>35</v>
      </c>
    </row>
    <row r="15" spans="1:243" s="21" customFormat="1" ht="75">
      <c r="A15" s="34">
        <v>3</v>
      </c>
      <c r="B15" s="72" t="s">
        <v>177</v>
      </c>
      <c r="C15" s="69" t="s">
        <v>59</v>
      </c>
      <c r="D15" s="81">
        <v>367</v>
      </c>
      <c r="E15" s="82" t="s">
        <v>290</v>
      </c>
      <c r="F15" s="83">
        <v>11829</v>
      </c>
      <c r="G15" s="23"/>
      <c r="H15" s="23"/>
      <c r="I15" s="38" t="s">
        <v>36</v>
      </c>
      <c r="J15" s="17">
        <f t="shared" si="0"/>
        <v>1</v>
      </c>
      <c r="K15" s="18" t="s">
        <v>46</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2">
        <f aca="true" t="shared" si="1" ref="BA15:BA24">total_amount_ba($B$2,$D$2,D15,F15,J15,K15,M15)</f>
        <v>4341243</v>
      </c>
      <c r="BB15" s="68">
        <f aca="true" t="shared" si="2" ref="BB15:BB24">BA15+SUM(N15:AZ15)</f>
        <v>4341243</v>
      </c>
      <c r="BC15" s="43" t="str">
        <f>SpellNumber(L15,BB15)</f>
        <v>INR  Forty Three Lakh Forty One Thousand Two Hundred &amp; Forty Three  Only</v>
      </c>
      <c r="IE15" s="22">
        <v>1.02</v>
      </c>
      <c r="IF15" s="22" t="s">
        <v>38</v>
      </c>
      <c r="IG15" s="22" t="s">
        <v>39</v>
      </c>
      <c r="IH15" s="22">
        <v>213</v>
      </c>
      <c r="II15" s="22" t="s">
        <v>35</v>
      </c>
    </row>
    <row r="16" spans="1:243" s="21" customFormat="1" ht="75">
      <c r="A16" s="34">
        <v>4</v>
      </c>
      <c r="B16" s="72" t="s">
        <v>178</v>
      </c>
      <c r="C16" s="69" t="s">
        <v>60</v>
      </c>
      <c r="D16" s="81">
        <v>5536</v>
      </c>
      <c r="E16" s="82" t="s">
        <v>290</v>
      </c>
      <c r="F16" s="83">
        <v>339</v>
      </c>
      <c r="G16" s="23"/>
      <c r="H16" s="23"/>
      <c r="I16" s="38" t="s">
        <v>36</v>
      </c>
      <c r="J16" s="17">
        <f t="shared" si="0"/>
        <v>1</v>
      </c>
      <c r="K16" s="18" t="s">
        <v>46</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2">
        <f t="shared" si="1"/>
        <v>1876704</v>
      </c>
      <c r="BB16" s="68">
        <f t="shared" si="2"/>
        <v>1876704</v>
      </c>
      <c r="BC16" s="43" t="str">
        <f>SpellNumber(L16,BB16)</f>
        <v>INR  Eighteen Lakh Seventy Six Thousand Seven Hundred &amp; Four  Only</v>
      </c>
      <c r="IE16" s="22">
        <v>2</v>
      </c>
      <c r="IF16" s="22" t="s">
        <v>32</v>
      </c>
      <c r="IG16" s="22" t="s">
        <v>40</v>
      </c>
      <c r="IH16" s="22">
        <v>10</v>
      </c>
      <c r="II16" s="22" t="s">
        <v>35</v>
      </c>
    </row>
    <row r="17" spans="1:243" s="21" customFormat="1" ht="30">
      <c r="A17" s="34">
        <v>5</v>
      </c>
      <c r="B17" s="72" t="s">
        <v>179</v>
      </c>
      <c r="C17" s="69" t="s">
        <v>61</v>
      </c>
      <c r="D17" s="81">
        <v>2809</v>
      </c>
      <c r="E17" s="82" t="s">
        <v>290</v>
      </c>
      <c r="F17" s="83">
        <v>115</v>
      </c>
      <c r="G17" s="23"/>
      <c r="H17" s="23"/>
      <c r="I17" s="38" t="s">
        <v>36</v>
      </c>
      <c r="J17" s="17">
        <f t="shared" si="0"/>
        <v>1</v>
      </c>
      <c r="K17" s="18" t="s">
        <v>46</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2">
        <f t="shared" si="1"/>
        <v>323035</v>
      </c>
      <c r="BB17" s="68">
        <f t="shared" si="2"/>
        <v>323035</v>
      </c>
      <c r="BC17" s="43" t="str">
        <f aca="true" t="shared" si="3" ref="BC17:BC24">SpellNumber(L17,BB17)</f>
        <v>INR  Three Lakh Twenty Three Thousand  &amp;Thirty Five  Only</v>
      </c>
      <c r="IE17" s="22">
        <v>3</v>
      </c>
      <c r="IF17" s="22" t="s">
        <v>41</v>
      </c>
      <c r="IG17" s="22" t="s">
        <v>42</v>
      </c>
      <c r="IH17" s="22">
        <v>10</v>
      </c>
      <c r="II17" s="22" t="s">
        <v>35</v>
      </c>
    </row>
    <row r="18" spans="1:243" s="21" customFormat="1" ht="30">
      <c r="A18" s="34">
        <v>6</v>
      </c>
      <c r="B18" s="72" t="s">
        <v>180</v>
      </c>
      <c r="C18" s="69" t="s">
        <v>62</v>
      </c>
      <c r="D18" s="81">
        <v>1365</v>
      </c>
      <c r="E18" s="82" t="s">
        <v>290</v>
      </c>
      <c r="F18" s="83">
        <v>141</v>
      </c>
      <c r="G18" s="23"/>
      <c r="H18" s="23"/>
      <c r="I18" s="38" t="s">
        <v>36</v>
      </c>
      <c r="J18" s="17">
        <f t="shared" si="0"/>
        <v>1</v>
      </c>
      <c r="K18" s="18" t="s">
        <v>46</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2">
        <f t="shared" si="1"/>
        <v>192465</v>
      </c>
      <c r="BB18" s="68">
        <f t="shared" si="2"/>
        <v>192465</v>
      </c>
      <c r="BC18" s="43" t="str">
        <f t="shared" si="3"/>
        <v>INR  One Lakh Ninety Two Thousand Four Hundred &amp; Sixty Five  Only</v>
      </c>
      <c r="IE18" s="22">
        <v>1.01</v>
      </c>
      <c r="IF18" s="22" t="s">
        <v>37</v>
      </c>
      <c r="IG18" s="22" t="s">
        <v>33</v>
      </c>
      <c r="IH18" s="22">
        <v>123.223</v>
      </c>
      <c r="II18" s="22" t="s">
        <v>35</v>
      </c>
    </row>
    <row r="19" spans="1:243" s="21" customFormat="1" ht="30">
      <c r="A19" s="34">
        <v>7</v>
      </c>
      <c r="B19" s="72" t="s">
        <v>181</v>
      </c>
      <c r="C19" s="69" t="s">
        <v>63</v>
      </c>
      <c r="D19" s="81">
        <v>100</v>
      </c>
      <c r="E19" s="82" t="s">
        <v>290</v>
      </c>
      <c r="F19" s="83">
        <v>151</v>
      </c>
      <c r="G19" s="23"/>
      <c r="H19" s="23"/>
      <c r="I19" s="38" t="s">
        <v>36</v>
      </c>
      <c r="J19" s="17">
        <f t="shared" si="0"/>
        <v>1</v>
      </c>
      <c r="K19" s="18" t="s">
        <v>46</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7"/>
      <c r="AV19" s="40"/>
      <c r="AW19" s="40"/>
      <c r="AX19" s="40"/>
      <c r="AY19" s="40"/>
      <c r="AZ19" s="40"/>
      <c r="BA19" s="62">
        <f t="shared" si="1"/>
        <v>15100</v>
      </c>
      <c r="BB19" s="68">
        <f t="shared" si="2"/>
        <v>15100</v>
      </c>
      <c r="BC19" s="43" t="str">
        <f t="shared" si="3"/>
        <v>INR  Fifteen Thousand One Hundred    Only</v>
      </c>
      <c r="IE19" s="22">
        <v>1.02</v>
      </c>
      <c r="IF19" s="22" t="s">
        <v>38</v>
      </c>
      <c r="IG19" s="22" t="s">
        <v>39</v>
      </c>
      <c r="IH19" s="22">
        <v>213</v>
      </c>
      <c r="II19" s="22" t="s">
        <v>35</v>
      </c>
    </row>
    <row r="20" spans="1:243" s="21" customFormat="1" ht="45">
      <c r="A20" s="34">
        <v>8</v>
      </c>
      <c r="B20" s="72" t="s">
        <v>182</v>
      </c>
      <c r="C20" s="69" t="s">
        <v>64</v>
      </c>
      <c r="D20" s="81">
        <v>5533</v>
      </c>
      <c r="E20" s="82" t="s">
        <v>290</v>
      </c>
      <c r="F20" s="83">
        <v>193</v>
      </c>
      <c r="G20" s="23"/>
      <c r="H20" s="23"/>
      <c r="I20" s="38" t="s">
        <v>36</v>
      </c>
      <c r="J20" s="17">
        <f t="shared" si="0"/>
        <v>1</v>
      </c>
      <c r="K20" s="18" t="s">
        <v>46</v>
      </c>
      <c r="L20" s="18" t="s">
        <v>6</v>
      </c>
      <c r="M20" s="46"/>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2">
        <f t="shared" si="1"/>
        <v>1067869</v>
      </c>
      <c r="BB20" s="68">
        <f t="shared" si="2"/>
        <v>1067869</v>
      </c>
      <c r="BC20" s="43" t="str">
        <f t="shared" si="3"/>
        <v>INR  Ten Lakh Sixty Seven Thousand Eight Hundred &amp; Sixty Nine  Only</v>
      </c>
      <c r="IE20" s="22">
        <v>2</v>
      </c>
      <c r="IF20" s="22" t="s">
        <v>32</v>
      </c>
      <c r="IG20" s="22" t="s">
        <v>40</v>
      </c>
      <c r="IH20" s="22">
        <v>10</v>
      </c>
      <c r="II20" s="22" t="s">
        <v>35</v>
      </c>
    </row>
    <row r="21" spans="1:243" s="21" customFormat="1" ht="30">
      <c r="A21" s="34">
        <v>9</v>
      </c>
      <c r="B21" s="72" t="s">
        <v>183</v>
      </c>
      <c r="C21" s="69" t="s">
        <v>65</v>
      </c>
      <c r="D21" s="81">
        <v>5533</v>
      </c>
      <c r="E21" s="82" t="s">
        <v>290</v>
      </c>
      <c r="F21" s="83">
        <v>218</v>
      </c>
      <c r="G21" s="23"/>
      <c r="H21" s="23"/>
      <c r="I21" s="38" t="s">
        <v>36</v>
      </c>
      <c r="J21" s="17">
        <f t="shared" si="0"/>
        <v>1</v>
      </c>
      <c r="K21" s="18" t="s">
        <v>46</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2">
        <f t="shared" si="1"/>
        <v>1206194</v>
      </c>
      <c r="BB21" s="68">
        <f t="shared" si="2"/>
        <v>1206194</v>
      </c>
      <c r="BC21" s="43" t="str">
        <f t="shared" si="3"/>
        <v>INR  Twelve Lakh Six Thousand One Hundred &amp; Ninety Four  Only</v>
      </c>
      <c r="IE21" s="22">
        <v>3</v>
      </c>
      <c r="IF21" s="22" t="s">
        <v>41</v>
      </c>
      <c r="IG21" s="22" t="s">
        <v>42</v>
      </c>
      <c r="IH21" s="22">
        <v>10</v>
      </c>
      <c r="II21" s="22" t="s">
        <v>35</v>
      </c>
    </row>
    <row r="22" spans="1:243" s="21" customFormat="1" ht="30">
      <c r="A22" s="34">
        <v>10</v>
      </c>
      <c r="B22" s="72" t="s">
        <v>184</v>
      </c>
      <c r="C22" s="69" t="s">
        <v>66</v>
      </c>
      <c r="D22" s="81">
        <v>100</v>
      </c>
      <c r="E22" s="82" t="s">
        <v>290</v>
      </c>
      <c r="F22" s="83">
        <v>254</v>
      </c>
      <c r="G22" s="23"/>
      <c r="H22" s="23"/>
      <c r="I22" s="38" t="s">
        <v>36</v>
      </c>
      <c r="J22" s="17">
        <f t="shared" si="0"/>
        <v>1</v>
      </c>
      <c r="K22" s="18" t="s">
        <v>46</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2">
        <f t="shared" si="1"/>
        <v>25400</v>
      </c>
      <c r="BB22" s="68">
        <f t="shared" si="2"/>
        <v>25400</v>
      </c>
      <c r="BC22" s="43" t="str">
        <f t="shared" si="3"/>
        <v>INR  Twenty Five Thousand Four Hundred    Only</v>
      </c>
      <c r="IE22" s="22">
        <v>1.01</v>
      </c>
      <c r="IF22" s="22" t="s">
        <v>37</v>
      </c>
      <c r="IG22" s="22" t="s">
        <v>33</v>
      </c>
      <c r="IH22" s="22">
        <v>123.223</v>
      </c>
      <c r="II22" s="22" t="s">
        <v>35</v>
      </c>
    </row>
    <row r="23" spans="1:243" s="21" customFormat="1" ht="94.5">
      <c r="A23" s="34">
        <v>11</v>
      </c>
      <c r="B23" s="73" t="s">
        <v>185</v>
      </c>
      <c r="C23" s="69" t="s">
        <v>67</v>
      </c>
      <c r="D23" s="81">
        <v>1000</v>
      </c>
      <c r="E23" s="82" t="s">
        <v>289</v>
      </c>
      <c r="F23" s="83">
        <v>90</v>
      </c>
      <c r="G23" s="23"/>
      <c r="H23" s="23"/>
      <c r="I23" s="38" t="s">
        <v>36</v>
      </c>
      <c r="J23" s="17">
        <f t="shared" si="0"/>
        <v>1</v>
      </c>
      <c r="K23" s="18" t="s">
        <v>46</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2">
        <f t="shared" si="1"/>
        <v>90000</v>
      </c>
      <c r="BB23" s="68">
        <f t="shared" si="2"/>
        <v>90000</v>
      </c>
      <c r="BC23" s="43" t="str">
        <f t="shared" si="3"/>
        <v>INR  Ninety Thousand    Only</v>
      </c>
      <c r="IE23" s="22">
        <v>1.02</v>
      </c>
      <c r="IF23" s="22" t="s">
        <v>38</v>
      </c>
      <c r="IG23" s="22" t="s">
        <v>39</v>
      </c>
      <c r="IH23" s="22">
        <v>213</v>
      </c>
      <c r="II23" s="22" t="s">
        <v>35</v>
      </c>
    </row>
    <row r="24" spans="1:243" s="21" customFormat="1" ht="78.75">
      <c r="A24" s="34">
        <v>12</v>
      </c>
      <c r="B24" s="74" t="s">
        <v>186</v>
      </c>
      <c r="C24" s="69" t="s">
        <v>68</v>
      </c>
      <c r="D24" s="81">
        <v>1000</v>
      </c>
      <c r="E24" s="82" t="s">
        <v>289</v>
      </c>
      <c r="F24" s="83">
        <v>130</v>
      </c>
      <c r="G24" s="23"/>
      <c r="H24" s="23"/>
      <c r="I24" s="38" t="s">
        <v>36</v>
      </c>
      <c r="J24" s="17">
        <f t="shared" si="0"/>
        <v>1</v>
      </c>
      <c r="K24" s="18" t="s">
        <v>46</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2">
        <f t="shared" si="1"/>
        <v>130000</v>
      </c>
      <c r="BB24" s="68">
        <f t="shared" si="2"/>
        <v>130000</v>
      </c>
      <c r="BC24" s="43" t="str">
        <f t="shared" si="3"/>
        <v>INR  One Lakh Thirty Thousand    Only</v>
      </c>
      <c r="IE24" s="22">
        <v>2</v>
      </c>
      <c r="IF24" s="22" t="s">
        <v>32</v>
      </c>
      <c r="IG24" s="22" t="s">
        <v>40</v>
      </c>
      <c r="IH24" s="22">
        <v>10</v>
      </c>
      <c r="II24" s="22" t="s">
        <v>35</v>
      </c>
    </row>
    <row r="25" spans="1:243" s="21" customFormat="1" ht="90">
      <c r="A25" s="34">
        <v>13</v>
      </c>
      <c r="B25" s="75" t="s">
        <v>187</v>
      </c>
      <c r="C25" s="69" t="s">
        <v>69</v>
      </c>
      <c r="D25" s="81">
        <v>10125</v>
      </c>
      <c r="E25" s="82" t="s">
        <v>289</v>
      </c>
      <c r="F25" s="83">
        <v>320</v>
      </c>
      <c r="G25" s="23"/>
      <c r="H25" s="16"/>
      <c r="I25" s="38" t="s">
        <v>36</v>
      </c>
      <c r="J25" s="17">
        <f t="shared" si="0"/>
        <v>1</v>
      </c>
      <c r="K25" s="18" t="s">
        <v>46</v>
      </c>
      <c r="L25" s="18" t="s">
        <v>6</v>
      </c>
      <c r="M25" s="44"/>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2">
        <f>total_amount_ba($B$2,$D$2,D25,F25,J25,K25,M25)</f>
        <v>3240000</v>
      </c>
      <c r="BB25" s="68">
        <f>BA25+SUM(N25:AZ25)</f>
        <v>3240000</v>
      </c>
      <c r="BC25" s="43" t="str">
        <f>SpellNumber(L25,BB25)</f>
        <v>INR  Thirty Two Lakh Forty Thousand    Only</v>
      </c>
      <c r="IE25" s="22">
        <v>1.01</v>
      </c>
      <c r="IF25" s="22" t="s">
        <v>37</v>
      </c>
      <c r="IG25" s="22" t="s">
        <v>33</v>
      </c>
      <c r="IH25" s="22">
        <v>123.223</v>
      </c>
      <c r="II25" s="22" t="s">
        <v>35</v>
      </c>
    </row>
    <row r="26" spans="1:243" s="21" customFormat="1" ht="30">
      <c r="A26" s="34">
        <v>14</v>
      </c>
      <c r="B26" s="75" t="s">
        <v>188</v>
      </c>
      <c r="C26" s="69" t="s">
        <v>70</v>
      </c>
      <c r="D26" s="81">
        <v>25000</v>
      </c>
      <c r="E26" s="82" t="s">
        <v>289</v>
      </c>
      <c r="F26" s="83">
        <v>320</v>
      </c>
      <c r="G26" s="23"/>
      <c r="H26" s="23"/>
      <c r="I26" s="38" t="s">
        <v>36</v>
      </c>
      <c r="J26" s="17">
        <f t="shared" si="0"/>
        <v>1</v>
      </c>
      <c r="K26" s="18" t="s">
        <v>46</v>
      </c>
      <c r="L26" s="18" t="s">
        <v>6</v>
      </c>
      <c r="M26" s="4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2">
        <f aca="true" t="shared" si="4" ref="BA26:BA35">total_amount_ba($B$2,$D$2,D26,F26,J26,K26,M26)</f>
        <v>8000000</v>
      </c>
      <c r="BB26" s="68">
        <f aca="true" t="shared" si="5" ref="BB26:BB35">BA26+SUM(N26:AZ26)</f>
        <v>8000000</v>
      </c>
      <c r="BC26" s="43" t="str">
        <f>SpellNumber(L26,BB26)</f>
        <v>INR  Eighty Lakh    Only</v>
      </c>
      <c r="IE26" s="22">
        <v>1.02</v>
      </c>
      <c r="IF26" s="22" t="s">
        <v>38</v>
      </c>
      <c r="IG26" s="22" t="s">
        <v>39</v>
      </c>
      <c r="IH26" s="22">
        <v>213</v>
      </c>
      <c r="II26" s="22" t="s">
        <v>35</v>
      </c>
    </row>
    <row r="27" spans="1:243" s="21" customFormat="1" ht="30">
      <c r="A27" s="34">
        <v>15</v>
      </c>
      <c r="B27" s="75" t="s">
        <v>189</v>
      </c>
      <c r="C27" s="69" t="s">
        <v>71</v>
      </c>
      <c r="D27" s="81">
        <v>7500</v>
      </c>
      <c r="E27" s="82" t="s">
        <v>289</v>
      </c>
      <c r="F27" s="83">
        <v>320</v>
      </c>
      <c r="G27" s="23"/>
      <c r="H27" s="23"/>
      <c r="I27" s="38" t="s">
        <v>36</v>
      </c>
      <c r="J27" s="17">
        <f t="shared" si="0"/>
        <v>1</v>
      </c>
      <c r="K27" s="18" t="s">
        <v>46</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2">
        <f t="shared" si="4"/>
        <v>2400000</v>
      </c>
      <c r="BB27" s="68">
        <f t="shared" si="5"/>
        <v>2400000</v>
      </c>
      <c r="BC27" s="43" t="str">
        <f>SpellNumber(L27,BB27)</f>
        <v>INR  Twenty Four Lakh    Only</v>
      </c>
      <c r="IE27" s="22">
        <v>2</v>
      </c>
      <c r="IF27" s="22" t="s">
        <v>32</v>
      </c>
      <c r="IG27" s="22" t="s">
        <v>40</v>
      </c>
      <c r="IH27" s="22">
        <v>10</v>
      </c>
      <c r="II27" s="22" t="s">
        <v>35</v>
      </c>
    </row>
    <row r="28" spans="1:243" s="21" customFormat="1" ht="15">
      <c r="A28" s="34">
        <v>16</v>
      </c>
      <c r="B28" s="75" t="s">
        <v>190</v>
      </c>
      <c r="C28" s="69" t="s">
        <v>72</v>
      </c>
      <c r="D28" s="81">
        <v>8400</v>
      </c>
      <c r="E28" s="82" t="s">
        <v>289</v>
      </c>
      <c r="F28" s="83">
        <v>381</v>
      </c>
      <c r="G28" s="23"/>
      <c r="H28" s="23"/>
      <c r="I28" s="38" t="s">
        <v>36</v>
      </c>
      <c r="J28" s="17">
        <f t="shared" si="0"/>
        <v>1</v>
      </c>
      <c r="K28" s="18" t="s">
        <v>46</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2">
        <f t="shared" si="4"/>
        <v>3200400</v>
      </c>
      <c r="BB28" s="68">
        <f t="shared" si="5"/>
        <v>3200400</v>
      </c>
      <c r="BC28" s="43" t="str">
        <f aca="true" t="shared" si="6" ref="BC28:BC35">SpellNumber(L28,BB28)</f>
        <v>INR  Thirty Two Lakh Four Hundred    Only</v>
      </c>
      <c r="IE28" s="22">
        <v>3</v>
      </c>
      <c r="IF28" s="22" t="s">
        <v>41</v>
      </c>
      <c r="IG28" s="22" t="s">
        <v>42</v>
      </c>
      <c r="IH28" s="22">
        <v>10</v>
      </c>
      <c r="II28" s="22" t="s">
        <v>35</v>
      </c>
    </row>
    <row r="29" spans="1:243" s="21" customFormat="1" ht="28.5">
      <c r="A29" s="34">
        <v>17</v>
      </c>
      <c r="B29" s="75" t="s">
        <v>191</v>
      </c>
      <c r="C29" s="69" t="s">
        <v>73</v>
      </c>
      <c r="D29" s="81">
        <v>12400</v>
      </c>
      <c r="E29" s="82" t="s">
        <v>289</v>
      </c>
      <c r="F29" s="83">
        <v>598</v>
      </c>
      <c r="G29" s="23"/>
      <c r="H29" s="23"/>
      <c r="I29" s="38" t="s">
        <v>36</v>
      </c>
      <c r="J29" s="17">
        <f t="shared" si="0"/>
        <v>1</v>
      </c>
      <c r="K29" s="18" t="s">
        <v>46</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2">
        <f t="shared" si="4"/>
        <v>7415200</v>
      </c>
      <c r="BB29" s="68">
        <f t="shared" si="5"/>
        <v>7415200</v>
      </c>
      <c r="BC29" s="43" t="str">
        <f t="shared" si="6"/>
        <v>INR  Seventy Four Lakh Fifteen Thousand Two Hundred    Only</v>
      </c>
      <c r="IE29" s="22">
        <v>1.01</v>
      </c>
      <c r="IF29" s="22" t="s">
        <v>37</v>
      </c>
      <c r="IG29" s="22" t="s">
        <v>33</v>
      </c>
      <c r="IH29" s="22">
        <v>123.223</v>
      </c>
      <c r="II29" s="22" t="s">
        <v>35</v>
      </c>
    </row>
    <row r="30" spans="1:243" s="21" customFormat="1" ht="15">
      <c r="A30" s="34">
        <v>18</v>
      </c>
      <c r="B30" s="75" t="s">
        <v>192</v>
      </c>
      <c r="C30" s="69" t="s">
        <v>74</v>
      </c>
      <c r="D30" s="81">
        <v>1000</v>
      </c>
      <c r="E30" s="82" t="s">
        <v>289</v>
      </c>
      <c r="F30" s="83">
        <v>270</v>
      </c>
      <c r="G30" s="23"/>
      <c r="H30" s="23"/>
      <c r="I30" s="38" t="s">
        <v>36</v>
      </c>
      <c r="J30" s="17">
        <f t="shared" si="0"/>
        <v>1</v>
      </c>
      <c r="K30" s="18" t="s">
        <v>46</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7"/>
      <c r="AV30" s="40"/>
      <c r="AW30" s="40"/>
      <c r="AX30" s="40"/>
      <c r="AY30" s="40"/>
      <c r="AZ30" s="40"/>
      <c r="BA30" s="62">
        <f t="shared" si="4"/>
        <v>270000</v>
      </c>
      <c r="BB30" s="68">
        <f t="shared" si="5"/>
        <v>270000</v>
      </c>
      <c r="BC30" s="43" t="str">
        <f t="shared" si="6"/>
        <v>INR  Two Lakh Seventy Thousand    Only</v>
      </c>
      <c r="IE30" s="22">
        <v>1.02</v>
      </c>
      <c r="IF30" s="22" t="s">
        <v>38</v>
      </c>
      <c r="IG30" s="22" t="s">
        <v>39</v>
      </c>
      <c r="IH30" s="22">
        <v>213</v>
      </c>
      <c r="II30" s="22" t="s">
        <v>35</v>
      </c>
    </row>
    <row r="31" spans="1:243" s="21" customFormat="1" ht="135">
      <c r="A31" s="34">
        <v>19</v>
      </c>
      <c r="B31" s="71" t="s">
        <v>193</v>
      </c>
      <c r="C31" s="69" t="s">
        <v>75</v>
      </c>
      <c r="D31" s="81">
        <v>10</v>
      </c>
      <c r="E31" s="82" t="s">
        <v>290</v>
      </c>
      <c r="F31" s="83">
        <v>11938</v>
      </c>
      <c r="G31" s="23"/>
      <c r="H31" s="23"/>
      <c r="I31" s="38" t="s">
        <v>36</v>
      </c>
      <c r="J31" s="17">
        <f t="shared" si="0"/>
        <v>1</v>
      </c>
      <c r="K31" s="18" t="s">
        <v>46</v>
      </c>
      <c r="L31" s="18" t="s">
        <v>6</v>
      </c>
      <c r="M31" s="46"/>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2">
        <f t="shared" si="4"/>
        <v>119380</v>
      </c>
      <c r="BB31" s="68">
        <f t="shared" si="5"/>
        <v>119380</v>
      </c>
      <c r="BC31" s="43" t="str">
        <f t="shared" si="6"/>
        <v>INR  One Lakh Nineteen Thousand Three Hundred &amp; Eighty  Only</v>
      </c>
      <c r="IE31" s="22">
        <v>2</v>
      </c>
      <c r="IF31" s="22" t="s">
        <v>32</v>
      </c>
      <c r="IG31" s="22" t="s">
        <v>40</v>
      </c>
      <c r="IH31" s="22">
        <v>10</v>
      </c>
      <c r="II31" s="22" t="s">
        <v>35</v>
      </c>
    </row>
    <row r="32" spans="1:243" s="21" customFormat="1" ht="28.5">
      <c r="A32" s="34">
        <v>20</v>
      </c>
      <c r="B32" s="75" t="s">
        <v>194</v>
      </c>
      <c r="C32" s="69" t="s">
        <v>76</v>
      </c>
      <c r="D32" s="81">
        <v>10</v>
      </c>
      <c r="E32" s="82" t="s">
        <v>290</v>
      </c>
      <c r="F32" s="83">
        <v>13604</v>
      </c>
      <c r="G32" s="23"/>
      <c r="H32" s="23"/>
      <c r="I32" s="38" t="s">
        <v>36</v>
      </c>
      <c r="J32" s="17">
        <f t="shared" si="0"/>
        <v>1</v>
      </c>
      <c r="K32" s="18" t="s">
        <v>46</v>
      </c>
      <c r="L32" s="18" t="s">
        <v>6</v>
      </c>
      <c r="M32" s="46"/>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2">
        <f t="shared" si="4"/>
        <v>136040</v>
      </c>
      <c r="BB32" s="68">
        <f t="shared" si="5"/>
        <v>136040</v>
      </c>
      <c r="BC32" s="43" t="str">
        <f t="shared" si="6"/>
        <v>INR  One Lakh Thirty Six Thousand  &amp;Forty  Only</v>
      </c>
      <c r="IE32" s="22">
        <v>3</v>
      </c>
      <c r="IF32" s="22" t="s">
        <v>41</v>
      </c>
      <c r="IG32" s="22" t="s">
        <v>42</v>
      </c>
      <c r="IH32" s="22">
        <v>10</v>
      </c>
      <c r="II32" s="22" t="s">
        <v>35</v>
      </c>
    </row>
    <row r="33" spans="1:243" s="21" customFormat="1" ht="28.5">
      <c r="A33" s="34">
        <v>21</v>
      </c>
      <c r="B33" s="75" t="s">
        <v>195</v>
      </c>
      <c r="C33" s="69" t="s">
        <v>77</v>
      </c>
      <c r="D33" s="81">
        <v>10</v>
      </c>
      <c r="E33" s="82" t="s">
        <v>290</v>
      </c>
      <c r="F33" s="83">
        <v>19524</v>
      </c>
      <c r="G33" s="23"/>
      <c r="H33" s="23"/>
      <c r="I33" s="38" t="s">
        <v>36</v>
      </c>
      <c r="J33" s="17">
        <f t="shared" si="0"/>
        <v>1</v>
      </c>
      <c r="K33" s="18" t="s">
        <v>46</v>
      </c>
      <c r="L33" s="18" t="s">
        <v>6</v>
      </c>
      <c r="M33" s="46"/>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2">
        <f t="shared" si="4"/>
        <v>195240</v>
      </c>
      <c r="BB33" s="68">
        <f t="shared" si="5"/>
        <v>195240</v>
      </c>
      <c r="BC33" s="43" t="str">
        <f t="shared" si="6"/>
        <v>INR  One Lakh Ninety Five Thousand Two Hundred &amp; Forty  Only</v>
      </c>
      <c r="IE33" s="22">
        <v>1.01</v>
      </c>
      <c r="IF33" s="22" t="s">
        <v>37</v>
      </c>
      <c r="IG33" s="22" t="s">
        <v>33</v>
      </c>
      <c r="IH33" s="22">
        <v>123.223</v>
      </c>
      <c r="II33" s="22" t="s">
        <v>35</v>
      </c>
    </row>
    <row r="34" spans="1:243" s="21" customFormat="1" ht="150">
      <c r="A34" s="34">
        <v>22</v>
      </c>
      <c r="B34" s="72" t="s">
        <v>196</v>
      </c>
      <c r="C34" s="69" t="s">
        <v>78</v>
      </c>
      <c r="D34" s="81">
        <v>210</v>
      </c>
      <c r="E34" s="82" t="s">
        <v>290</v>
      </c>
      <c r="F34" s="83">
        <v>11938</v>
      </c>
      <c r="G34" s="23"/>
      <c r="H34" s="23"/>
      <c r="I34" s="38" t="s">
        <v>36</v>
      </c>
      <c r="J34" s="17">
        <f t="shared" si="0"/>
        <v>1</v>
      </c>
      <c r="K34" s="18" t="s">
        <v>46</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2">
        <f t="shared" si="4"/>
        <v>2506980</v>
      </c>
      <c r="BB34" s="68">
        <f t="shared" si="5"/>
        <v>2506980</v>
      </c>
      <c r="BC34" s="43" t="str">
        <f t="shared" si="6"/>
        <v>INR  Twenty Five Lakh Six Thousand Nine Hundred &amp; Eighty  Only</v>
      </c>
      <c r="IE34" s="22">
        <v>1.02</v>
      </c>
      <c r="IF34" s="22" t="s">
        <v>38</v>
      </c>
      <c r="IG34" s="22" t="s">
        <v>39</v>
      </c>
      <c r="IH34" s="22">
        <v>213</v>
      </c>
      <c r="II34" s="22" t="s">
        <v>35</v>
      </c>
    </row>
    <row r="35" spans="1:243" s="21" customFormat="1" ht="28.5">
      <c r="A35" s="34">
        <v>23</v>
      </c>
      <c r="B35" s="72" t="s">
        <v>194</v>
      </c>
      <c r="C35" s="69" t="s">
        <v>79</v>
      </c>
      <c r="D35" s="81">
        <v>5</v>
      </c>
      <c r="E35" s="82" t="s">
        <v>290</v>
      </c>
      <c r="F35" s="83">
        <v>15161</v>
      </c>
      <c r="G35" s="23"/>
      <c r="H35" s="23"/>
      <c r="I35" s="38" t="s">
        <v>36</v>
      </c>
      <c r="J35" s="17">
        <f t="shared" si="0"/>
        <v>1</v>
      </c>
      <c r="K35" s="18" t="s">
        <v>46</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2">
        <f t="shared" si="4"/>
        <v>75805</v>
      </c>
      <c r="BB35" s="68">
        <f t="shared" si="5"/>
        <v>75805</v>
      </c>
      <c r="BC35" s="43" t="str">
        <f t="shared" si="6"/>
        <v>INR  Seventy Five Thousand Eight Hundred &amp; Five  Only</v>
      </c>
      <c r="IE35" s="22">
        <v>2</v>
      </c>
      <c r="IF35" s="22" t="s">
        <v>32</v>
      </c>
      <c r="IG35" s="22" t="s">
        <v>40</v>
      </c>
      <c r="IH35" s="22">
        <v>10</v>
      </c>
      <c r="II35" s="22" t="s">
        <v>35</v>
      </c>
    </row>
    <row r="36" spans="1:243" s="21" customFormat="1" ht="28.5">
      <c r="A36" s="34">
        <v>24</v>
      </c>
      <c r="B36" s="75" t="s">
        <v>195</v>
      </c>
      <c r="C36" s="69" t="s">
        <v>80</v>
      </c>
      <c r="D36" s="81">
        <v>7</v>
      </c>
      <c r="E36" s="82" t="s">
        <v>290</v>
      </c>
      <c r="F36" s="83">
        <v>20620</v>
      </c>
      <c r="G36" s="23"/>
      <c r="H36" s="16"/>
      <c r="I36" s="38" t="s">
        <v>36</v>
      </c>
      <c r="J36" s="17">
        <f t="shared" si="0"/>
        <v>1</v>
      </c>
      <c r="K36" s="18" t="s">
        <v>46</v>
      </c>
      <c r="L36" s="18" t="s">
        <v>6</v>
      </c>
      <c r="M36" s="44"/>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2">
        <f>total_amount_ba($B$2,$D$2,D36,F36,J36,K36,M36)</f>
        <v>144340</v>
      </c>
      <c r="BB36" s="68">
        <f>BA36+SUM(N36:AZ36)</f>
        <v>144340</v>
      </c>
      <c r="BC36" s="43" t="str">
        <f>SpellNumber(L36,BB36)</f>
        <v>INR  One Lakh Forty Four Thousand Three Hundred &amp; Forty  Only</v>
      </c>
      <c r="IE36" s="22">
        <v>1.01</v>
      </c>
      <c r="IF36" s="22" t="s">
        <v>37</v>
      </c>
      <c r="IG36" s="22" t="s">
        <v>33</v>
      </c>
      <c r="IH36" s="22">
        <v>123.223</v>
      </c>
      <c r="II36" s="22" t="s">
        <v>35</v>
      </c>
    </row>
    <row r="37" spans="1:243" s="21" customFormat="1" ht="30">
      <c r="A37" s="34">
        <v>25</v>
      </c>
      <c r="B37" s="75" t="s">
        <v>197</v>
      </c>
      <c r="C37" s="69" t="s">
        <v>81</v>
      </c>
      <c r="D37" s="81">
        <v>448</v>
      </c>
      <c r="E37" s="82" t="s">
        <v>290</v>
      </c>
      <c r="F37" s="83">
        <v>2146</v>
      </c>
      <c r="G37" s="23"/>
      <c r="H37" s="23"/>
      <c r="I37" s="38" t="s">
        <v>36</v>
      </c>
      <c r="J37" s="17">
        <f t="shared" si="0"/>
        <v>1</v>
      </c>
      <c r="K37" s="18" t="s">
        <v>46</v>
      </c>
      <c r="L37" s="18" t="s">
        <v>6</v>
      </c>
      <c r="M37" s="46"/>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2">
        <f aca="true" t="shared" si="7" ref="BA37:BA46">total_amount_ba($B$2,$D$2,D37,F37,J37,K37,M37)</f>
        <v>961408</v>
      </c>
      <c r="BB37" s="68">
        <f aca="true" t="shared" si="8" ref="BB37:BB46">BA37+SUM(N37:AZ37)</f>
        <v>961408</v>
      </c>
      <c r="BC37" s="43" t="str">
        <f>SpellNumber(L37,BB37)</f>
        <v>INR  Nine Lakh Sixty One Thousand Four Hundred &amp; Eight  Only</v>
      </c>
      <c r="IE37" s="22">
        <v>1.02</v>
      </c>
      <c r="IF37" s="22" t="s">
        <v>38</v>
      </c>
      <c r="IG37" s="22" t="s">
        <v>39</v>
      </c>
      <c r="IH37" s="22">
        <v>213</v>
      </c>
      <c r="II37" s="22" t="s">
        <v>35</v>
      </c>
    </row>
    <row r="38" spans="1:243" s="21" customFormat="1" ht="15">
      <c r="A38" s="34">
        <v>26</v>
      </c>
      <c r="B38" s="76" t="s">
        <v>198</v>
      </c>
      <c r="C38" s="69" t="s">
        <v>82</v>
      </c>
      <c r="D38" s="81">
        <v>5</v>
      </c>
      <c r="E38" s="82" t="s">
        <v>290</v>
      </c>
      <c r="F38" s="83">
        <v>2617</v>
      </c>
      <c r="G38" s="23"/>
      <c r="H38" s="23"/>
      <c r="I38" s="38" t="s">
        <v>36</v>
      </c>
      <c r="J38" s="17">
        <f t="shared" si="0"/>
        <v>1</v>
      </c>
      <c r="K38" s="18" t="s">
        <v>46</v>
      </c>
      <c r="L38" s="18" t="s">
        <v>6</v>
      </c>
      <c r="M38" s="46"/>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2">
        <f t="shared" si="7"/>
        <v>13085</v>
      </c>
      <c r="BB38" s="68">
        <f t="shared" si="8"/>
        <v>13085</v>
      </c>
      <c r="BC38" s="43" t="str">
        <f>SpellNumber(L38,BB38)</f>
        <v>INR  Thirteen Thousand  &amp;Eighty Five  Only</v>
      </c>
      <c r="IE38" s="22">
        <v>2</v>
      </c>
      <c r="IF38" s="22" t="s">
        <v>32</v>
      </c>
      <c r="IG38" s="22" t="s">
        <v>40</v>
      </c>
      <c r="IH38" s="22">
        <v>10</v>
      </c>
      <c r="II38" s="22" t="s">
        <v>35</v>
      </c>
    </row>
    <row r="39" spans="1:243" s="21" customFormat="1" ht="15">
      <c r="A39" s="34">
        <v>27</v>
      </c>
      <c r="B39" s="76" t="s">
        <v>199</v>
      </c>
      <c r="C39" s="69" t="s">
        <v>83</v>
      </c>
      <c r="D39" s="81">
        <v>5</v>
      </c>
      <c r="E39" s="82" t="s">
        <v>290</v>
      </c>
      <c r="F39" s="83">
        <v>3300</v>
      </c>
      <c r="G39" s="23"/>
      <c r="H39" s="23"/>
      <c r="I39" s="38" t="s">
        <v>36</v>
      </c>
      <c r="J39" s="17">
        <f t="shared" si="0"/>
        <v>1</v>
      </c>
      <c r="K39" s="18" t="s">
        <v>46</v>
      </c>
      <c r="L39" s="18" t="s">
        <v>6</v>
      </c>
      <c r="M39" s="46"/>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2">
        <f t="shared" si="7"/>
        <v>16500</v>
      </c>
      <c r="BB39" s="68">
        <f t="shared" si="8"/>
        <v>16500</v>
      </c>
      <c r="BC39" s="43" t="str">
        <f aca="true" t="shared" si="9" ref="BC39:BC46">SpellNumber(L39,BB39)</f>
        <v>INR  Sixteen Thousand Five Hundred    Only</v>
      </c>
      <c r="IE39" s="22">
        <v>3</v>
      </c>
      <c r="IF39" s="22" t="s">
        <v>41</v>
      </c>
      <c r="IG39" s="22" t="s">
        <v>42</v>
      </c>
      <c r="IH39" s="22">
        <v>10</v>
      </c>
      <c r="II39" s="22" t="s">
        <v>35</v>
      </c>
    </row>
    <row r="40" spans="1:243" s="21" customFormat="1" ht="45">
      <c r="A40" s="34">
        <v>28</v>
      </c>
      <c r="B40" s="75" t="s">
        <v>200</v>
      </c>
      <c r="C40" s="69" t="s">
        <v>84</v>
      </c>
      <c r="D40" s="81">
        <v>878</v>
      </c>
      <c r="E40" s="82" t="s">
        <v>290</v>
      </c>
      <c r="F40" s="83">
        <v>536</v>
      </c>
      <c r="G40" s="23"/>
      <c r="H40" s="23"/>
      <c r="I40" s="38" t="s">
        <v>36</v>
      </c>
      <c r="J40" s="17">
        <f t="shared" si="0"/>
        <v>1</v>
      </c>
      <c r="K40" s="18" t="s">
        <v>46</v>
      </c>
      <c r="L40" s="18" t="s">
        <v>6</v>
      </c>
      <c r="M40" s="46"/>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2">
        <f t="shared" si="7"/>
        <v>470608</v>
      </c>
      <c r="BB40" s="68">
        <f t="shared" si="8"/>
        <v>470608</v>
      </c>
      <c r="BC40" s="43" t="str">
        <f t="shared" si="9"/>
        <v>INR  Four Lakh Seventy Thousand Six Hundred &amp; Eight  Only</v>
      </c>
      <c r="IE40" s="22">
        <v>1.01</v>
      </c>
      <c r="IF40" s="22" t="s">
        <v>37</v>
      </c>
      <c r="IG40" s="22" t="s">
        <v>33</v>
      </c>
      <c r="IH40" s="22">
        <v>123.223</v>
      </c>
      <c r="II40" s="22" t="s">
        <v>35</v>
      </c>
    </row>
    <row r="41" spans="1:243" s="21" customFormat="1" ht="28.5">
      <c r="A41" s="34">
        <v>29</v>
      </c>
      <c r="B41" s="76" t="s">
        <v>198</v>
      </c>
      <c r="C41" s="69" t="s">
        <v>85</v>
      </c>
      <c r="D41" s="81">
        <v>5</v>
      </c>
      <c r="E41" s="82" t="s">
        <v>290</v>
      </c>
      <c r="F41" s="83">
        <v>654</v>
      </c>
      <c r="G41" s="23"/>
      <c r="H41" s="23"/>
      <c r="I41" s="38" t="s">
        <v>36</v>
      </c>
      <c r="J41" s="17">
        <f t="shared" si="0"/>
        <v>1</v>
      </c>
      <c r="K41" s="18" t="s">
        <v>46</v>
      </c>
      <c r="L41" s="18" t="s">
        <v>6</v>
      </c>
      <c r="M41" s="46"/>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7"/>
      <c r="AV41" s="40"/>
      <c r="AW41" s="40"/>
      <c r="AX41" s="40"/>
      <c r="AY41" s="40"/>
      <c r="AZ41" s="40"/>
      <c r="BA41" s="62">
        <f t="shared" si="7"/>
        <v>3270</v>
      </c>
      <c r="BB41" s="68">
        <f t="shared" si="8"/>
        <v>3270</v>
      </c>
      <c r="BC41" s="43" t="str">
        <f t="shared" si="9"/>
        <v>INR  Three Thousand Two Hundred &amp; Seventy  Only</v>
      </c>
      <c r="IE41" s="22">
        <v>1.02</v>
      </c>
      <c r="IF41" s="22" t="s">
        <v>38</v>
      </c>
      <c r="IG41" s="22" t="s">
        <v>39</v>
      </c>
      <c r="IH41" s="22">
        <v>213</v>
      </c>
      <c r="II41" s="22" t="s">
        <v>35</v>
      </c>
    </row>
    <row r="42" spans="1:243" s="21" customFormat="1" ht="28.5">
      <c r="A42" s="34">
        <v>30</v>
      </c>
      <c r="B42" s="76" t="s">
        <v>199</v>
      </c>
      <c r="C42" s="69" t="s">
        <v>147</v>
      </c>
      <c r="D42" s="81">
        <v>5</v>
      </c>
      <c r="E42" s="82" t="s">
        <v>290</v>
      </c>
      <c r="F42" s="83">
        <v>824</v>
      </c>
      <c r="G42" s="23"/>
      <c r="H42" s="23"/>
      <c r="I42" s="38" t="s">
        <v>36</v>
      </c>
      <c r="J42" s="17">
        <f t="shared" si="0"/>
        <v>1</v>
      </c>
      <c r="K42" s="18" t="s">
        <v>46</v>
      </c>
      <c r="L42" s="18" t="s">
        <v>6</v>
      </c>
      <c r="M42" s="46"/>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2">
        <f t="shared" si="7"/>
        <v>4120</v>
      </c>
      <c r="BB42" s="68">
        <f t="shared" si="8"/>
        <v>4120</v>
      </c>
      <c r="BC42" s="43" t="str">
        <f t="shared" si="9"/>
        <v>INR  Four Thousand One Hundred &amp; Twenty  Only</v>
      </c>
      <c r="IE42" s="22">
        <v>2</v>
      </c>
      <c r="IF42" s="22" t="s">
        <v>32</v>
      </c>
      <c r="IG42" s="22" t="s">
        <v>40</v>
      </c>
      <c r="IH42" s="22">
        <v>10</v>
      </c>
      <c r="II42" s="22" t="s">
        <v>35</v>
      </c>
    </row>
    <row r="43" spans="1:243" s="21" customFormat="1" ht="45">
      <c r="A43" s="34">
        <v>31</v>
      </c>
      <c r="B43" s="72" t="s">
        <v>201</v>
      </c>
      <c r="C43" s="69" t="s">
        <v>86</v>
      </c>
      <c r="D43" s="81">
        <v>3374</v>
      </c>
      <c r="E43" s="82" t="s">
        <v>291</v>
      </c>
      <c r="F43" s="81">
        <v>325</v>
      </c>
      <c r="G43" s="23"/>
      <c r="H43" s="23"/>
      <c r="I43" s="38" t="s">
        <v>36</v>
      </c>
      <c r="J43" s="17">
        <f t="shared" si="0"/>
        <v>1</v>
      </c>
      <c r="K43" s="18" t="s">
        <v>46</v>
      </c>
      <c r="L43" s="18" t="s">
        <v>6</v>
      </c>
      <c r="M43" s="46"/>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2">
        <f t="shared" si="7"/>
        <v>1096550</v>
      </c>
      <c r="BB43" s="68">
        <f t="shared" si="8"/>
        <v>1096550</v>
      </c>
      <c r="BC43" s="43" t="str">
        <f t="shared" si="9"/>
        <v>INR  Ten Lakh Ninety Six Thousand Five Hundred &amp; Fifty  Only</v>
      </c>
      <c r="IE43" s="22">
        <v>3</v>
      </c>
      <c r="IF43" s="22" t="s">
        <v>41</v>
      </c>
      <c r="IG43" s="22" t="s">
        <v>42</v>
      </c>
      <c r="IH43" s="22">
        <v>10</v>
      </c>
      <c r="II43" s="22" t="s">
        <v>35</v>
      </c>
    </row>
    <row r="44" spans="1:243" s="21" customFormat="1" ht="133.5" customHeight="1">
      <c r="A44" s="34">
        <v>32</v>
      </c>
      <c r="B44" s="72" t="s">
        <v>202</v>
      </c>
      <c r="C44" s="69" t="s">
        <v>87</v>
      </c>
      <c r="D44" s="81">
        <v>20</v>
      </c>
      <c r="E44" s="82" t="s">
        <v>290</v>
      </c>
      <c r="F44" s="81">
        <v>77190</v>
      </c>
      <c r="G44" s="23"/>
      <c r="H44" s="23"/>
      <c r="I44" s="38" t="s">
        <v>36</v>
      </c>
      <c r="J44" s="17">
        <f t="shared" si="0"/>
        <v>1</v>
      </c>
      <c r="K44" s="18" t="s">
        <v>46</v>
      </c>
      <c r="L44" s="18" t="s">
        <v>6</v>
      </c>
      <c r="M44" s="46"/>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2">
        <f t="shared" si="7"/>
        <v>1543800</v>
      </c>
      <c r="BB44" s="68">
        <f t="shared" si="8"/>
        <v>1543800</v>
      </c>
      <c r="BC44" s="43" t="str">
        <f t="shared" si="9"/>
        <v>INR  Fifteen Lakh Forty Three Thousand Eight Hundred    Only</v>
      </c>
      <c r="IE44" s="22">
        <v>1.01</v>
      </c>
      <c r="IF44" s="22" t="s">
        <v>37</v>
      </c>
      <c r="IG44" s="22" t="s">
        <v>33</v>
      </c>
      <c r="IH44" s="22">
        <v>123.223</v>
      </c>
      <c r="II44" s="22" t="s">
        <v>35</v>
      </c>
    </row>
    <row r="45" spans="1:243" s="21" customFormat="1" ht="30">
      <c r="A45" s="34">
        <v>33</v>
      </c>
      <c r="B45" s="72" t="s">
        <v>203</v>
      </c>
      <c r="C45" s="69" t="s">
        <v>88</v>
      </c>
      <c r="D45" s="81">
        <v>100</v>
      </c>
      <c r="E45" s="82" t="s">
        <v>290</v>
      </c>
      <c r="F45" s="83">
        <v>435</v>
      </c>
      <c r="G45" s="23"/>
      <c r="H45" s="23"/>
      <c r="I45" s="38" t="s">
        <v>36</v>
      </c>
      <c r="J45" s="17">
        <f t="shared" si="0"/>
        <v>1</v>
      </c>
      <c r="K45" s="18" t="s">
        <v>46</v>
      </c>
      <c r="L45" s="18" t="s">
        <v>6</v>
      </c>
      <c r="M45" s="46"/>
      <c r="N45" s="23"/>
      <c r="O45" s="23"/>
      <c r="P45" s="45"/>
      <c r="Q45" s="23"/>
      <c r="R45" s="23"/>
      <c r="S45" s="45"/>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2">
        <f t="shared" si="7"/>
        <v>43500</v>
      </c>
      <c r="BB45" s="68">
        <f t="shared" si="8"/>
        <v>43500</v>
      </c>
      <c r="BC45" s="43" t="str">
        <f t="shared" si="9"/>
        <v>INR  Forty Three Thousand Five Hundred    Only</v>
      </c>
      <c r="IE45" s="22">
        <v>1.02</v>
      </c>
      <c r="IF45" s="22" t="s">
        <v>38</v>
      </c>
      <c r="IG45" s="22" t="s">
        <v>39</v>
      </c>
      <c r="IH45" s="22">
        <v>213</v>
      </c>
      <c r="II45" s="22" t="s">
        <v>35</v>
      </c>
    </row>
    <row r="46" spans="1:243" s="21" customFormat="1" ht="60">
      <c r="A46" s="34">
        <v>34</v>
      </c>
      <c r="B46" s="72" t="s">
        <v>204</v>
      </c>
      <c r="C46" s="69" t="s">
        <v>89</v>
      </c>
      <c r="D46" s="81">
        <v>49</v>
      </c>
      <c r="E46" s="82" t="s">
        <v>290</v>
      </c>
      <c r="F46" s="83">
        <v>4957</v>
      </c>
      <c r="G46" s="23"/>
      <c r="H46" s="23"/>
      <c r="I46" s="38" t="s">
        <v>36</v>
      </c>
      <c r="J46" s="17">
        <f t="shared" si="0"/>
        <v>1</v>
      </c>
      <c r="K46" s="18" t="s">
        <v>46</v>
      </c>
      <c r="L46" s="18" t="s">
        <v>6</v>
      </c>
      <c r="M46" s="46"/>
      <c r="N46" s="23"/>
      <c r="O46" s="23"/>
      <c r="P46" s="45"/>
      <c r="Q46" s="23"/>
      <c r="R46" s="23"/>
      <c r="S46" s="45"/>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2">
        <f t="shared" si="7"/>
        <v>242893</v>
      </c>
      <c r="BB46" s="68">
        <f t="shared" si="8"/>
        <v>242893</v>
      </c>
      <c r="BC46" s="43" t="str">
        <f t="shared" si="9"/>
        <v>INR  Two Lakh Forty Two Thousand Eight Hundred &amp; Ninety Three  Only</v>
      </c>
      <c r="IE46" s="22">
        <v>2</v>
      </c>
      <c r="IF46" s="22" t="s">
        <v>32</v>
      </c>
      <c r="IG46" s="22" t="s">
        <v>40</v>
      </c>
      <c r="IH46" s="22">
        <v>10</v>
      </c>
      <c r="II46" s="22" t="s">
        <v>35</v>
      </c>
    </row>
    <row r="47" spans="1:243" s="21" customFormat="1" ht="15">
      <c r="A47" s="34">
        <v>35</v>
      </c>
      <c r="B47" s="72" t="s">
        <v>205</v>
      </c>
      <c r="C47" s="69" t="s">
        <v>90</v>
      </c>
      <c r="D47" s="81">
        <v>19</v>
      </c>
      <c r="E47" s="82" t="s">
        <v>290</v>
      </c>
      <c r="F47" s="83">
        <v>5265</v>
      </c>
      <c r="G47" s="23"/>
      <c r="H47" s="16"/>
      <c r="I47" s="38" t="s">
        <v>36</v>
      </c>
      <c r="J47" s="17">
        <f t="shared" si="0"/>
        <v>1</v>
      </c>
      <c r="K47" s="18" t="s">
        <v>46</v>
      </c>
      <c r="L47" s="18" t="s">
        <v>6</v>
      </c>
      <c r="M47" s="44"/>
      <c r="N47" s="23"/>
      <c r="O47" s="23"/>
      <c r="P47" s="45"/>
      <c r="Q47" s="23"/>
      <c r="R47" s="23"/>
      <c r="S47" s="45"/>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2">
        <f>total_amount_ba($B$2,$D$2,D47,F47,J47,K47,M47)</f>
        <v>100035</v>
      </c>
      <c r="BB47" s="68">
        <f>BA47+SUM(N47:AZ47)</f>
        <v>100035</v>
      </c>
      <c r="BC47" s="43" t="str">
        <f>SpellNumber(L47,BB47)</f>
        <v>INR  One Lakh  &amp;Thirty Five  Only</v>
      </c>
      <c r="IE47" s="22">
        <v>1.01</v>
      </c>
      <c r="IF47" s="22" t="s">
        <v>37</v>
      </c>
      <c r="IG47" s="22" t="s">
        <v>33</v>
      </c>
      <c r="IH47" s="22">
        <v>123.223</v>
      </c>
      <c r="II47" s="22" t="s">
        <v>35</v>
      </c>
    </row>
    <row r="48" spans="1:243" s="21" customFormat="1" ht="28.5">
      <c r="A48" s="34">
        <v>36</v>
      </c>
      <c r="B48" s="72" t="s">
        <v>206</v>
      </c>
      <c r="C48" s="69" t="s">
        <v>91</v>
      </c>
      <c r="D48" s="81">
        <v>72</v>
      </c>
      <c r="E48" s="82" t="s">
        <v>290</v>
      </c>
      <c r="F48" s="83">
        <v>9520</v>
      </c>
      <c r="G48" s="23"/>
      <c r="H48" s="23"/>
      <c r="I48" s="38" t="s">
        <v>36</v>
      </c>
      <c r="J48" s="17">
        <f t="shared" si="0"/>
        <v>1</v>
      </c>
      <c r="K48" s="18" t="s">
        <v>46</v>
      </c>
      <c r="L48" s="18" t="s">
        <v>6</v>
      </c>
      <c r="M48" s="46"/>
      <c r="N48" s="23"/>
      <c r="O48" s="23"/>
      <c r="P48" s="45"/>
      <c r="Q48" s="23"/>
      <c r="R48" s="23"/>
      <c r="S48" s="45"/>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2">
        <f aca="true" t="shared" si="10" ref="BA48:BA57">total_amount_ba($B$2,$D$2,D48,F48,J48,K48,M48)</f>
        <v>685440</v>
      </c>
      <c r="BB48" s="68">
        <f aca="true" t="shared" si="11" ref="BB48:BB57">BA48+SUM(N48:AZ48)</f>
        <v>685440</v>
      </c>
      <c r="BC48" s="43" t="str">
        <f>SpellNumber(L48,BB48)</f>
        <v>INR  Six Lakh Eighty Five Thousand Four Hundred &amp; Forty  Only</v>
      </c>
      <c r="IE48" s="22">
        <v>1.02</v>
      </c>
      <c r="IF48" s="22" t="s">
        <v>38</v>
      </c>
      <c r="IG48" s="22" t="s">
        <v>39</v>
      </c>
      <c r="IH48" s="22">
        <v>213</v>
      </c>
      <c r="II48" s="22" t="s">
        <v>35</v>
      </c>
    </row>
    <row r="49" spans="1:243" s="21" customFormat="1" ht="28.5">
      <c r="A49" s="34">
        <v>37</v>
      </c>
      <c r="B49" s="72" t="s">
        <v>207</v>
      </c>
      <c r="C49" s="69" t="s">
        <v>92</v>
      </c>
      <c r="D49" s="81">
        <v>14</v>
      </c>
      <c r="E49" s="82" t="s">
        <v>290</v>
      </c>
      <c r="F49" s="83">
        <v>11787</v>
      </c>
      <c r="G49" s="23"/>
      <c r="H49" s="23"/>
      <c r="I49" s="38" t="s">
        <v>36</v>
      </c>
      <c r="J49" s="17">
        <f t="shared" si="0"/>
        <v>1</v>
      </c>
      <c r="K49" s="18" t="s">
        <v>46</v>
      </c>
      <c r="L49" s="18" t="s">
        <v>6</v>
      </c>
      <c r="M49" s="46"/>
      <c r="N49" s="23"/>
      <c r="O49" s="23"/>
      <c r="P49" s="45"/>
      <c r="Q49" s="23"/>
      <c r="R49" s="23"/>
      <c r="S49" s="45"/>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2">
        <f t="shared" si="10"/>
        <v>165018</v>
      </c>
      <c r="BB49" s="68">
        <f t="shared" si="11"/>
        <v>165018</v>
      </c>
      <c r="BC49" s="43" t="str">
        <f>SpellNumber(L49,BB49)</f>
        <v>INR  One Lakh Sixty Five Thousand  &amp;Eighteen  Only</v>
      </c>
      <c r="IE49" s="22">
        <v>2</v>
      </c>
      <c r="IF49" s="22" t="s">
        <v>32</v>
      </c>
      <c r="IG49" s="22" t="s">
        <v>40</v>
      </c>
      <c r="IH49" s="22">
        <v>10</v>
      </c>
      <c r="II49" s="22" t="s">
        <v>35</v>
      </c>
    </row>
    <row r="50" spans="1:243" s="21" customFormat="1" ht="28.5">
      <c r="A50" s="34">
        <v>38</v>
      </c>
      <c r="B50" s="72" t="s">
        <v>208</v>
      </c>
      <c r="C50" s="69" t="s">
        <v>93</v>
      </c>
      <c r="D50" s="81">
        <v>3</v>
      </c>
      <c r="E50" s="82" t="s">
        <v>290</v>
      </c>
      <c r="F50" s="83">
        <v>26657</v>
      </c>
      <c r="G50" s="23"/>
      <c r="H50" s="23"/>
      <c r="I50" s="38" t="s">
        <v>36</v>
      </c>
      <c r="J50" s="17">
        <f t="shared" si="0"/>
        <v>1</v>
      </c>
      <c r="K50" s="18" t="s">
        <v>46</v>
      </c>
      <c r="L50" s="18" t="s">
        <v>6</v>
      </c>
      <c r="M50" s="46"/>
      <c r="N50" s="23"/>
      <c r="O50" s="23"/>
      <c r="P50" s="45"/>
      <c r="Q50" s="23"/>
      <c r="R50" s="23"/>
      <c r="S50" s="45"/>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2">
        <f t="shared" si="10"/>
        <v>79971</v>
      </c>
      <c r="BB50" s="68">
        <f t="shared" si="11"/>
        <v>79971</v>
      </c>
      <c r="BC50" s="43" t="str">
        <f aca="true" t="shared" si="12" ref="BC50:BC57">SpellNumber(L50,BB50)</f>
        <v>INR  Seventy Nine Thousand Nine Hundred &amp; Seventy One  Only</v>
      </c>
      <c r="IE50" s="22">
        <v>3</v>
      </c>
      <c r="IF50" s="22" t="s">
        <v>41</v>
      </c>
      <c r="IG50" s="22" t="s">
        <v>42</v>
      </c>
      <c r="IH50" s="22">
        <v>10</v>
      </c>
      <c r="II50" s="22" t="s">
        <v>35</v>
      </c>
    </row>
    <row r="51" spans="1:243" s="21" customFormat="1" ht="28.5">
      <c r="A51" s="34">
        <v>39</v>
      </c>
      <c r="B51" s="72" t="s">
        <v>209</v>
      </c>
      <c r="C51" s="69" t="s">
        <v>94</v>
      </c>
      <c r="D51" s="81">
        <v>2</v>
      </c>
      <c r="E51" s="82" t="s">
        <v>290</v>
      </c>
      <c r="F51" s="83">
        <v>31988</v>
      </c>
      <c r="G51" s="23"/>
      <c r="H51" s="23"/>
      <c r="I51" s="38" t="s">
        <v>36</v>
      </c>
      <c r="J51" s="17">
        <f t="shared" si="0"/>
        <v>1</v>
      </c>
      <c r="K51" s="18" t="s">
        <v>46</v>
      </c>
      <c r="L51" s="18" t="s">
        <v>6</v>
      </c>
      <c r="M51" s="46"/>
      <c r="N51" s="23"/>
      <c r="O51" s="23"/>
      <c r="P51" s="45"/>
      <c r="Q51" s="23"/>
      <c r="R51" s="23"/>
      <c r="S51" s="45"/>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2">
        <f t="shared" si="10"/>
        <v>63976</v>
      </c>
      <c r="BB51" s="68">
        <f t="shared" si="11"/>
        <v>63976</v>
      </c>
      <c r="BC51" s="43" t="str">
        <f t="shared" si="12"/>
        <v>INR  Sixty Three Thousand Nine Hundred &amp; Seventy Six  Only</v>
      </c>
      <c r="IE51" s="22">
        <v>1.01</v>
      </c>
      <c r="IF51" s="22" t="s">
        <v>37</v>
      </c>
      <c r="IG51" s="22" t="s">
        <v>33</v>
      </c>
      <c r="IH51" s="22">
        <v>123.223</v>
      </c>
      <c r="II51" s="22" t="s">
        <v>35</v>
      </c>
    </row>
    <row r="52" spans="1:243" s="21" customFormat="1" ht="28.5">
      <c r="A52" s="34">
        <v>40</v>
      </c>
      <c r="B52" s="72" t="s">
        <v>210</v>
      </c>
      <c r="C52" s="69" t="s">
        <v>95</v>
      </c>
      <c r="D52" s="81">
        <v>14</v>
      </c>
      <c r="E52" s="82" t="s">
        <v>290</v>
      </c>
      <c r="F52" s="83">
        <v>54499</v>
      </c>
      <c r="G52" s="23"/>
      <c r="H52" s="23"/>
      <c r="I52" s="38" t="s">
        <v>36</v>
      </c>
      <c r="J52" s="17">
        <f t="shared" si="0"/>
        <v>1</v>
      </c>
      <c r="K52" s="18" t="s">
        <v>46</v>
      </c>
      <c r="L52" s="18" t="s">
        <v>6</v>
      </c>
      <c r="M52" s="46"/>
      <c r="N52" s="23"/>
      <c r="O52" s="23"/>
      <c r="P52" s="45"/>
      <c r="Q52" s="23"/>
      <c r="R52" s="23"/>
      <c r="S52" s="45"/>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7"/>
      <c r="AV52" s="40"/>
      <c r="AW52" s="40"/>
      <c r="AX52" s="40"/>
      <c r="AY52" s="40"/>
      <c r="AZ52" s="40"/>
      <c r="BA52" s="62">
        <f t="shared" si="10"/>
        <v>762986</v>
      </c>
      <c r="BB52" s="68">
        <f t="shared" si="11"/>
        <v>762986</v>
      </c>
      <c r="BC52" s="43" t="str">
        <f t="shared" si="12"/>
        <v>INR  Seven Lakh Sixty Two Thousand Nine Hundred &amp; Eighty Six  Only</v>
      </c>
      <c r="IE52" s="22">
        <v>1.02</v>
      </c>
      <c r="IF52" s="22" t="s">
        <v>38</v>
      </c>
      <c r="IG52" s="22" t="s">
        <v>39</v>
      </c>
      <c r="IH52" s="22">
        <v>213</v>
      </c>
      <c r="II52" s="22" t="s">
        <v>35</v>
      </c>
    </row>
    <row r="53" spans="1:243" s="21" customFormat="1" ht="28.5">
      <c r="A53" s="34">
        <v>41</v>
      </c>
      <c r="B53" s="72" t="s">
        <v>211</v>
      </c>
      <c r="C53" s="69" t="s">
        <v>96</v>
      </c>
      <c r="D53" s="81">
        <v>1</v>
      </c>
      <c r="E53" s="82" t="s">
        <v>290</v>
      </c>
      <c r="F53" s="83">
        <v>64122</v>
      </c>
      <c r="G53" s="23"/>
      <c r="H53" s="23"/>
      <c r="I53" s="38" t="s">
        <v>36</v>
      </c>
      <c r="J53" s="17">
        <f t="shared" si="0"/>
        <v>1</v>
      </c>
      <c r="K53" s="18" t="s">
        <v>46</v>
      </c>
      <c r="L53" s="18" t="s">
        <v>6</v>
      </c>
      <c r="M53" s="46"/>
      <c r="N53" s="23"/>
      <c r="O53" s="23"/>
      <c r="P53" s="45"/>
      <c r="Q53" s="23"/>
      <c r="R53" s="23"/>
      <c r="S53" s="45"/>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2">
        <f t="shared" si="10"/>
        <v>64122</v>
      </c>
      <c r="BB53" s="68">
        <f t="shared" si="11"/>
        <v>64122</v>
      </c>
      <c r="BC53" s="43" t="str">
        <f t="shared" si="12"/>
        <v>INR  Sixty Four Thousand One Hundred &amp; Twenty Two  Only</v>
      </c>
      <c r="IE53" s="22">
        <v>2</v>
      </c>
      <c r="IF53" s="22" t="s">
        <v>32</v>
      </c>
      <c r="IG53" s="22" t="s">
        <v>40</v>
      </c>
      <c r="IH53" s="22">
        <v>10</v>
      </c>
      <c r="II53" s="22" t="s">
        <v>35</v>
      </c>
    </row>
    <row r="54" spans="1:243" s="21" customFormat="1" ht="90">
      <c r="A54" s="34">
        <v>42</v>
      </c>
      <c r="B54" s="72" t="s">
        <v>212</v>
      </c>
      <c r="C54" s="69" t="s">
        <v>97</v>
      </c>
      <c r="D54" s="81">
        <v>98</v>
      </c>
      <c r="E54" s="82" t="s">
        <v>290</v>
      </c>
      <c r="F54" s="83">
        <v>37332</v>
      </c>
      <c r="G54" s="23"/>
      <c r="H54" s="23"/>
      <c r="I54" s="38" t="s">
        <v>36</v>
      </c>
      <c r="J54" s="17">
        <f t="shared" si="0"/>
        <v>1</v>
      </c>
      <c r="K54" s="18" t="s">
        <v>46</v>
      </c>
      <c r="L54" s="18" t="s">
        <v>6</v>
      </c>
      <c r="M54" s="46"/>
      <c r="N54" s="23"/>
      <c r="O54" s="23"/>
      <c r="P54" s="45"/>
      <c r="Q54" s="23"/>
      <c r="R54" s="23"/>
      <c r="S54" s="45"/>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2">
        <f t="shared" si="10"/>
        <v>3658536</v>
      </c>
      <c r="BB54" s="68">
        <f t="shared" si="11"/>
        <v>3658536</v>
      </c>
      <c r="BC54" s="43" t="str">
        <f t="shared" si="12"/>
        <v>INR  Thirty Six Lakh Fifty Eight Thousand Five Hundred &amp; Thirty Six  Only</v>
      </c>
      <c r="IE54" s="22">
        <v>3</v>
      </c>
      <c r="IF54" s="22" t="s">
        <v>41</v>
      </c>
      <c r="IG54" s="22" t="s">
        <v>42</v>
      </c>
      <c r="IH54" s="22">
        <v>10</v>
      </c>
      <c r="II54" s="22" t="s">
        <v>35</v>
      </c>
    </row>
    <row r="55" spans="1:243" s="21" customFormat="1" ht="75">
      <c r="A55" s="34">
        <v>43</v>
      </c>
      <c r="B55" s="72" t="s">
        <v>213</v>
      </c>
      <c r="C55" s="69" t="s">
        <v>98</v>
      </c>
      <c r="D55" s="81">
        <v>337</v>
      </c>
      <c r="E55" s="82" t="s">
        <v>290</v>
      </c>
      <c r="F55" s="83">
        <v>70311</v>
      </c>
      <c r="G55" s="23"/>
      <c r="H55" s="23"/>
      <c r="I55" s="38" t="s">
        <v>36</v>
      </c>
      <c r="J55" s="17">
        <f t="shared" si="0"/>
        <v>1</v>
      </c>
      <c r="K55" s="18" t="s">
        <v>46</v>
      </c>
      <c r="L55" s="18" t="s">
        <v>6</v>
      </c>
      <c r="M55" s="46"/>
      <c r="N55" s="23"/>
      <c r="O55" s="23"/>
      <c r="P55" s="45"/>
      <c r="Q55" s="23"/>
      <c r="R55" s="23"/>
      <c r="S55" s="45"/>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2">
        <f t="shared" si="10"/>
        <v>23694807</v>
      </c>
      <c r="BB55" s="68">
        <f t="shared" si="11"/>
        <v>23694807</v>
      </c>
      <c r="BC55" s="43" t="str">
        <f t="shared" si="12"/>
        <v>INR  Two Crore Thirty Six Lakh Ninety Four Thousand Eight Hundred &amp; Seven  Only</v>
      </c>
      <c r="IE55" s="22">
        <v>1.01</v>
      </c>
      <c r="IF55" s="22" t="s">
        <v>37</v>
      </c>
      <c r="IG55" s="22" t="s">
        <v>33</v>
      </c>
      <c r="IH55" s="22">
        <v>123.223</v>
      </c>
      <c r="II55" s="22" t="s">
        <v>35</v>
      </c>
    </row>
    <row r="56" spans="1:243" s="21" customFormat="1" ht="75">
      <c r="A56" s="34">
        <v>44</v>
      </c>
      <c r="B56" s="72" t="s">
        <v>214</v>
      </c>
      <c r="C56" s="69" t="s">
        <v>99</v>
      </c>
      <c r="D56" s="81">
        <v>10</v>
      </c>
      <c r="E56" s="82" t="s">
        <v>290</v>
      </c>
      <c r="F56" s="83">
        <v>287816</v>
      </c>
      <c r="G56" s="23"/>
      <c r="H56" s="23"/>
      <c r="I56" s="38" t="s">
        <v>36</v>
      </c>
      <c r="J56" s="17">
        <f t="shared" si="0"/>
        <v>1</v>
      </c>
      <c r="K56" s="18" t="s">
        <v>46</v>
      </c>
      <c r="L56" s="18" t="s">
        <v>6</v>
      </c>
      <c r="M56" s="46"/>
      <c r="N56" s="23"/>
      <c r="O56" s="23"/>
      <c r="P56" s="45"/>
      <c r="Q56" s="23"/>
      <c r="R56" s="23"/>
      <c r="S56" s="45"/>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2">
        <f t="shared" si="10"/>
        <v>2878160</v>
      </c>
      <c r="BB56" s="68">
        <f t="shared" si="11"/>
        <v>2878160</v>
      </c>
      <c r="BC56" s="43" t="str">
        <f t="shared" si="12"/>
        <v>INR  Twenty Eight Lakh Seventy Eight Thousand One Hundred &amp; Sixty  Only</v>
      </c>
      <c r="IE56" s="22">
        <v>1.02</v>
      </c>
      <c r="IF56" s="22" t="s">
        <v>38</v>
      </c>
      <c r="IG56" s="22" t="s">
        <v>39</v>
      </c>
      <c r="IH56" s="22">
        <v>213</v>
      </c>
      <c r="II56" s="22" t="s">
        <v>35</v>
      </c>
    </row>
    <row r="57" spans="1:243" s="21" customFormat="1" ht="105">
      <c r="A57" s="34">
        <v>45</v>
      </c>
      <c r="B57" s="72" t="s">
        <v>215</v>
      </c>
      <c r="C57" s="69" t="s">
        <v>100</v>
      </c>
      <c r="D57" s="81">
        <v>2</v>
      </c>
      <c r="E57" s="82" t="s">
        <v>290</v>
      </c>
      <c r="F57" s="83">
        <v>1584363</v>
      </c>
      <c r="G57" s="23"/>
      <c r="H57" s="23"/>
      <c r="I57" s="38" t="s">
        <v>36</v>
      </c>
      <c r="J57" s="17">
        <f t="shared" si="0"/>
        <v>1</v>
      </c>
      <c r="K57" s="18" t="s">
        <v>46</v>
      </c>
      <c r="L57" s="18" t="s">
        <v>6</v>
      </c>
      <c r="M57" s="46"/>
      <c r="N57" s="23"/>
      <c r="O57" s="23"/>
      <c r="P57" s="45"/>
      <c r="Q57" s="23"/>
      <c r="R57" s="23"/>
      <c r="S57" s="45"/>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2">
        <f t="shared" si="10"/>
        <v>3168726</v>
      </c>
      <c r="BB57" s="68">
        <f t="shared" si="11"/>
        <v>3168726</v>
      </c>
      <c r="BC57" s="43" t="str">
        <f t="shared" si="12"/>
        <v>INR  Thirty One Lakh Sixty Eight Thousand Seven Hundred &amp; Twenty Six  Only</v>
      </c>
      <c r="IE57" s="22">
        <v>2</v>
      </c>
      <c r="IF57" s="22" t="s">
        <v>32</v>
      </c>
      <c r="IG57" s="22" t="s">
        <v>40</v>
      </c>
      <c r="IH57" s="22">
        <v>10</v>
      </c>
      <c r="II57" s="22" t="s">
        <v>35</v>
      </c>
    </row>
    <row r="58" spans="1:243" s="21" customFormat="1" ht="45">
      <c r="A58" s="34">
        <v>46</v>
      </c>
      <c r="B58" s="72" t="s">
        <v>216</v>
      </c>
      <c r="C58" s="69" t="s">
        <v>101</v>
      </c>
      <c r="D58" s="81">
        <v>440</v>
      </c>
      <c r="E58" s="82" t="s">
        <v>290</v>
      </c>
      <c r="F58" s="83">
        <v>32484</v>
      </c>
      <c r="G58" s="23"/>
      <c r="H58" s="16"/>
      <c r="I58" s="38" t="s">
        <v>36</v>
      </c>
      <c r="J58" s="17">
        <f aca="true" t="shared" si="13" ref="J58:J79">IF(I58="Less(-)",-1,1)</f>
        <v>1</v>
      </c>
      <c r="K58" s="18" t="s">
        <v>46</v>
      </c>
      <c r="L58" s="18" t="s">
        <v>6</v>
      </c>
      <c r="M58" s="44"/>
      <c r="N58" s="23"/>
      <c r="O58" s="23"/>
      <c r="P58" s="45"/>
      <c r="Q58" s="23"/>
      <c r="R58" s="23"/>
      <c r="S58" s="45"/>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2">
        <f>total_amount_ba($B$2,$D$2,D58,F58,J58,K58,M58)</f>
        <v>14292960</v>
      </c>
      <c r="BB58" s="68">
        <f>BA58+SUM(N58:AZ58)</f>
        <v>14292960</v>
      </c>
      <c r="BC58" s="43" t="str">
        <f>SpellNumber(L58,BB58)</f>
        <v>INR  One Crore Forty Two Lakh Ninety Two Thousand Nine Hundred &amp; Sixty  Only</v>
      </c>
      <c r="IE58" s="22">
        <v>1.01</v>
      </c>
      <c r="IF58" s="22" t="s">
        <v>37</v>
      </c>
      <c r="IG58" s="22" t="s">
        <v>33</v>
      </c>
      <c r="IH58" s="22">
        <v>123.223</v>
      </c>
      <c r="II58" s="22" t="s">
        <v>35</v>
      </c>
    </row>
    <row r="59" spans="1:243" s="21" customFormat="1" ht="45">
      <c r="A59" s="34">
        <v>47</v>
      </c>
      <c r="B59" s="72" t="s">
        <v>217</v>
      </c>
      <c r="C59" s="69" t="s">
        <v>102</v>
      </c>
      <c r="D59" s="81">
        <v>64</v>
      </c>
      <c r="E59" s="82" t="s">
        <v>290</v>
      </c>
      <c r="F59" s="83">
        <v>32484</v>
      </c>
      <c r="G59" s="23"/>
      <c r="H59" s="23"/>
      <c r="I59" s="38" t="s">
        <v>36</v>
      </c>
      <c r="J59" s="17">
        <f t="shared" si="13"/>
        <v>1</v>
      </c>
      <c r="K59" s="18" t="s">
        <v>46</v>
      </c>
      <c r="L59" s="18" t="s">
        <v>6</v>
      </c>
      <c r="M59" s="46"/>
      <c r="N59" s="23"/>
      <c r="O59" s="23"/>
      <c r="P59" s="45"/>
      <c r="Q59" s="23"/>
      <c r="R59" s="23"/>
      <c r="S59" s="45"/>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2">
        <f aca="true" t="shared" si="14" ref="BA59:BA68">total_amount_ba($B$2,$D$2,D59,F59,J59,K59,M59)</f>
        <v>2078976</v>
      </c>
      <c r="BB59" s="68">
        <f aca="true" t="shared" si="15" ref="BB59:BB68">BA59+SUM(N59:AZ59)</f>
        <v>2078976</v>
      </c>
      <c r="BC59" s="43" t="str">
        <f>SpellNumber(L59,BB59)</f>
        <v>INR  Twenty Lakh Seventy Eight Thousand Nine Hundred &amp; Seventy Six  Only</v>
      </c>
      <c r="IE59" s="22">
        <v>1.02</v>
      </c>
      <c r="IF59" s="22" t="s">
        <v>38</v>
      </c>
      <c r="IG59" s="22" t="s">
        <v>39</v>
      </c>
      <c r="IH59" s="22">
        <v>213</v>
      </c>
      <c r="II59" s="22" t="s">
        <v>35</v>
      </c>
    </row>
    <row r="60" spans="1:243" s="21" customFormat="1" ht="60">
      <c r="A60" s="34">
        <v>48</v>
      </c>
      <c r="B60" s="72" t="s">
        <v>218</v>
      </c>
      <c r="C60" s="69" t="s">
        <v>103</v>
      </c>
      <c r="D60" s="81">
        <v>40</v>
      </c>
      <c r="E60" s="82" t="s">
        <v>290</v>
      </c>
      <c r="F60" s="83">
        <v>130424</v>
      </c>
      <c r="G60" s="23"/>
      <c r="H60" s="23"/>
      <c r="I60" s="38" t="s">
        <v>36</v>
      </c>
      <c r="J60" s="17">
        <f t="shared" si="13"/>
        <v>1</v>
      </c>
      <c r="K60" s="18" t="s">
        <v>46</v>
      </c>
      <c r="L60" s="18" t="s">
        <v>6</v>
      </c>
      <c r="M60" s="46"/>
      <c r="N60" s="23"/>
      <c r="O60" s="23"/>
      <c r="P60" s="45"/>
      <c r="Q60" s="23"/>
      <c r="R60" s="23"/>
      <c r="S60" s="45"/>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2">
        <f t="shared" si="14"/>
        <v>5216960</v>
      </c>
      <c r="BB60" s="68">
        <f t="shared" si="15"/>
        <v>5216960</v>
      </c>
      <c r="BC60" s="43" t="str">
        <f>SpellNumber(L60,BB60)</f>
        <v>INR  Fifty Two Lakh Sixteen Thousand Nine Hundred &amp; Sixty  Only</v>
      </c>
      <c r="IE60" s="22">
        <v>2</v>
      </c>
      <c r="IF60" s="22" t="s">
        <v>32</v>
      </c>
      <c r="IG60" s="22" t="s">
        <v>40</v>
      </c>
      <c r="IH60" s="22">
        <v>10</v>
      </c>
      <c r="II60" s="22" t="s">
        <v>35</v>
      </c>
    </row>
    <row r="61" spans="1:243" s="21" customFormat="1" ht="60">
      <c r="A61" s="34">
        <v>49</v>
      </c>
      <c r="B61" s="72" t="s">
        <v>219</v>
      </c>
      <c r="C61" s="69" t="s">
        <v>104</v>
      </c>
      <c r="D61" s="81">
        <v>32</v>
      </c>
      <c r="E61" s="82" t="s">
        <v>290</v>
      </c>
      <c r="F61" s="83">
        <v>326468</v>
      </c>
      <c r="G61" s="23"/>
      <c r="H61" s="23"/>
      <c r="I61" s="38" t="s">
        <v>36</v>
      </c>
      <c r="J61" s="17">
        <f t="shared" si="13"/>
        <v>1</v>
      </c>
      <c r="K61" s="18" t="s">
        <v>46</v>
      </c>
      <c r="L61" s="18" t="s">
        <v>6</v>
      </c>
      <c r="M61" s="46"/>
      <c r="N61" s="23"/>
      <c r="O61" s="23"/>
      <c r="P61" s="45"/>
      <c r="Q61" s="23"/>
      <c r="R61" s="23"/>
      <c r="S61" s="45"/>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2">
        <f t="shared" si="14"/>
        <v>10446976</v>
      </c>
      <c r="BB61" s="68">
        <f t="shared" si="15"/>
        <v>10446976</v>
      </c>
      <c r="BC61" s="43" t="str">
        <f aca="true" t="shared" si="16" ref="BC61:BC68">SpellNumber(L61,BB61)</f>
        <v>INR  One Crore Four Lakh Forty Six Thousand Nine Hundred &amp; Seventy Six  Only</v>
      </c>
      <c r="IE61" s="22">
        <v>3</v>
      </c>
      <c r="IF61" s="22" t="s">
        <v>41</v>
      </c>
      <c r="IG61" s="22" t="s">
        <v>42</v>
      </c>
      <c r="IH61" s="22">
        <v>10</v>
      </c>
      <c r="II61" s="22" t="s">
        <v>35</v>
      </c>
    </row>
    <row r="62" spans="1:243" s="21" customFormat="1" ht="60">
      <c r="A62" s="34">
        <v>50</v>
      </c>
      <c r="B62" s="72" t="s">
        <v>220</v>
      </c>
      <c r="C62" s="69" t="s">
        <v>105</v>
      </c>
      <c r="D62" s="81">
        <v>32</v>
      </c>
      <c r="E62" s="82" t="s">
        <v>290</v>
      </c>
      <c r="F62" s="83">
        <v>130424</v>
      </c>
      <c r="G62" s="23"/>
      <c r="H62" s="23"/>
      <c r="I62" s="38" t="s">
        <v>36</v>
      </c>
      <c r="J62" s="17">
        <f t="shared" si="13"/>
        <v>1</v>
      </c>
      <c r="K62" s="18" t="s">
        <v>46</v>
      </c>
      <c r="L62" s="18" t="s">
        <v>6</v>
      </c>
      <c r="M62" s="46"/>
      <c r="N62" s="23"/>
      <c r="O62" s="23"/>
      <c r="P62" s="45"/>
      <c r="Q62" s="23"/>
      <c r="R62" s="23"/>
      <c r="S62" s="45"/>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2">
        <f t="shared" si="14"/>
        <v>4173568</v>
      </c>
      <c r="BB62" s="68">
        <f t="shared" si="15"/>
        <v>4173568</v>
      </c>
      <c r="BC62" s="43" t="str">
        <f t="shared" si="16"/>
        <v>INR  Forty One Lakh Seventy Three Thousand Five Hundred &amp; Sixty Eight  Only</v>
      </c>
      <c r="IE62" s="22">
        <v>1.01</v>
      </c>
      <c r="IF62" s="22" t="s">
        <v>37</v>
      </c>
      <c r="IG62" s="22" t="s">
        <v>33</v>
      </c>
      <c r="IH62" s="22">
        <v>123.223</v>
      </c>
      <c r="II62" s="22" t="s">
        <v>35</v>
      </c>
    </row>
    <row r="63" spans="1:243" s="21" customFormat="1" ht="75">
      <c r="A63" s="34">
        <v>51</v>
      </c>
      <c r="B63" s="72" t="s">
        <v>221</v>
      </c>
      <c r="C63" s="69" t="s">
        <v>106</v>
      </c>
      <c r="D63" s="81">
        <v>1</v>
      </c>
      <c r="E63" s="82" t="s">
        <v>290</v>
      </c>
      <c r="F63" s="83">
        <v>2844612</v>
      </c>
      <c r="G63" s="23"/>
      <c r="H63" s="23"/>
      <c r="I63" s="38" t="s">
        <v>36</v>
      </c>
      <c r="J63" s="17">
        <f t="shared" si="13"/>
        <v>1</v>
      </c>
      <c r="K63" s="18" t="s">
        <v>46</v>
      </c>
      <c r="L63" s="18" t="s">
        <v>6</v>
      </c>
      <c r="M63" s="46"/>
      <c r="N63" s="23"/>
      <c r="O63" s="23"/>
      <c r="P63" s="45"/>
      <c r="Q63" s="23"/>
      <c r="R63" s="23"/>
      <c r="S63" s="45"/>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7"/>
      <c r="AV63" s="40"/>
      <c r="AW63" s="40"/>
      <c r="AX63" s="40"/>
      <c r="AY63" s="40"/>
      <c r="AZ63" s="40"/>
      <c r="BA63" s="62">
        <f t="shared" si="14"/>
        <v>2844612</v>
      </c>
      <c r="BB63" s="68">
        <f t="shared" si="15"/>
        <v>2844612</v>
      </c>
      <c r="BC63" s="43" t="str">
        <f t="shared" si="16"/>
        <v>INR  Twenty Eight Lakh Forty Four Thousand Six Hundred &amp; Twelve  Only</v>
      </c>
      <c r="IE63" s="22">
        <v>1.02</v>
      </c>
      <c r="IF63" s="22" t="s">
        <v>38</v>
      </c>
      <c r="IG63" s="22" t="s">
        <v>39</v>
      </c>
      <c r="IH63" s="22">
        <v>213</v>
      </c>
      <c r="II63" s="22" t="s">
        <v>35</v>
      </c>
    </row>
    <row r="64" spans="1:243" s="21" customFormat="1" ht="75">
      <c r="A64" s="34">
        <v>52</v>
      </c>
      <c r="B64" s="72" t="s">
        <v>222</v>
      </c>
      <c r="C64" s="69" t="s">
        <v>107</v>
      </c>
      <c r="D64" s="81">
        <v>957</v>
      </c>
      <c r="E64" s="82" t="s">
        <v>290</v>
      </c>
      <c r="F64" s="83">
        <v>37126</v>
      </c>
      <c r="G64" s="23"/>
      <c r="H64" s="23"/>
      <c r="I64" s="38" t="s">
        <v>36</v>
      </c>
      <c r="J64" s="17">
        <f t="shared" si="13"/>
        <v>1</v>
      </c>
      <c r="K64" s="18" t="s">
        <v>46</v>
      </c>
      <c r="L64" s="18" t="s">
        <v>6</v>
      </c>
      <c r="M64" s="46"/>
      <c r="N64" s="23"/>
      <c r="O64" s="23"/>
      <c r="P64" s="45"/>
      <c r="Q64" s="23"/>
      <c r="R64" s="23"/>
      <c r="S64" s="45"/>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2">
        <f t="shared" si="14"/>
        <v>35529582</v>
      </c>
      <c r="BB64" s="68">
        <f t="shared" si="15"/>
        <v>35529582</v>
      </c>
      <c r="BC64" s="43" t="str">
        <f t="shared" si="16"/>
        <v>INR  Three Crore Fifty Five Lakh Twenty Nine Thousand Five Hundred &amp; Eighty Two  Only</v>
      </c>
      <c r="IE64" s="22">
        <v>2</v>
      </c>
      <c r="IF64" s="22" t="s">
        <v>32</v>
      </c>
      <c r="IG64" s="22" t="s">
        <v>40</v>
      </c>
      <c r="IH64" s="22">
        <v>10</v>
      </c>
      <c r="II64" s="22" t="s">
        <v>35</v>
      </c>
    </row>
    <row r="65" spans="1:243" s="21" customFormat="1" ht="30">
      <c r="A65" s="34">
        <v>53</v>
      </c>
      <c r="B65" s="72" t="s">
        <v>223</v>
      </c>
      <c r="C65" s="69" t="s">
        <v>108</v>
      </c>
      <c r="D65" s="81">
        <v>1</v>
      </c>
      <c r="E65" s="82" t="s">
        <v>290</v>
      </c>
      <c r="F65" s="83">
        <v>1376193</v>
      </c>
      <c r="G65" s="23"/>
      <c r="H65" s="23"/>
      <c r="I65" s="38" t="s">
        <v>36</v>
      </c>
      <c r="J65" s="17">
        <f t="shared" si="13"/>
        <v>1</v>
      </c>
      <c r="K65" s="18" t="s">
        <v>46</v>
      </c>
      <c r="L65" s="18" t="s">
        <v>6</v>
      </c>
      <c r="M65" s="46"/>
      <c r="N65" s="23"/>
      <c r="O65" s="23"/>
      <c r="P65" s="45"/>
      <c r="Q65" s="23"/>
      <c r="R65" s="23"/>
      <c r="S65" s="45"/>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2">
        <f t="shared" si="14"/>
        <v>1376193</v>
      </c>
      <c r="BB65" s="68">
        <f t="shared" si="15"/>
        <v>1376193</v>
      </c>
      <c r="BC65" s="43" t="str">
        <f t="shared" si="16"/>
        <v>INR  Thirteen Lakh Seventy Six Thousand One Hundred &amp; Ninety Three  Only</v>
      </c>
      <c r="IE65" s="22">
        <v>3</v>
      </c>
      <c r="IF65" s="22" t="s">
        <v>41</v>
      </c>
      <c r="IG65" s="22" t="s">
        <v>42</v>
      </c>
      <c r="IH65" s="22">
        <v>10</v>
      </c>
      <c r="II65" s="22" t="s">
        <v>35</v>
      </c>
    </row>
    <row r="66" spans="1:243" s="21" customFormat="1" ht="60">
      <c r="A66" s="34">
        <v>54</v>
      </c>
      <c r="B66" s="72" t="s">
        <v>224</v>
      </c>
      <c r="C66" s="69" t="s">
        <v>109</v>
      </c>
      <c r="D66" s="81">
        <v>1</v>
      </c>
      <c r="E66" s="82" t="s">
        <v>55</v>
      </c>
      <c r="F66" s="83">
        <v>2064248</v>
      </c>
      <c r="G66" s="23"/>
      <c r="H66" s="23"/>
      <c r="I66" s="38" t="s">
        <v>36</v>
      </c>
      <c r="J66" s="17">
        <f t="shared" si="13"/>
        <v>1</v>
      </c>
      <c r="K66" s="18" t="s">
        <v>46</v>
      </c>
      <c r="L66" s="18" t="s">
        <v>6</v>
      </c>
      <c r="M66" s="46"/>
      <c r="N66" s="23"/>
      <c r="O66" s="23"/>
      <c r="P66" s="45"/>
      <c r="Q66" s="23"/>
      <c r="R66" s="23"/>
      <c r="S66" s="45"/>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2">
        <f t="shared" si="14"/>
        <v>2064248</v>
      </c>
      <c r="BB66" s="68">
        <f t="shared" si="15"/>
        <v>2064248</v>
      </c>
      <c r="BC66" s="43" t="str">
        <f t="shared" si="16"/>
        <v>INR  Twenty Lakh Sixty Four Thousand Two Hundred &amp; Forty Eight  Only</v>
      </c>
      <c r="IE66" s="22">
        <v>1.01</v>
      </c>
      <c r="IF66" s="22" t="s">
        <v>37</v>
      </c>
      <c r="IG66" s="22" t="s">
        <v>33</v>
      </c>
      <c r="IH66" s="22">
        <v>123.223</v>
      </c>
      <c r="II66" s="22" t="s">
        <v>35</v>
      </c>
    </row>
    <row r="67" spans="1:243" s="21" customFormat="1" ht="157.5">
      <c r="A67" s="34">
        <v>55</v>
      </c>
      <c r="B67" s="77" t="s">
        <v>225</v>
      </c>
      <c r="C67" s="69" t="s">
        <v>110</v>
      </c>
      <c r="D67" s="81">
        <v>14</v>
      </c>
      <c r="E67" s="82" t="s">
        <v>290</v>
      </c>
      <c r="F67" s="83">
        <v>85979</v>
      </c>
      <c r="G67" s="23"/>
      <c r="H67" s="23"/>
      <c r="I67" s="38" t="s">
        <v>36</v>
      </c>
      <c r="J67" s="17">
        <f t="shared" si="13"/>
        <v>1</v>
      </c>
      <c r="K67" s="18" t="s">
        <v>46</v>
      </c>
      <c r="L67" s="18" t="s">
        <v>6</v>
      </c>
      <c r="M67" s="46"/>
      <c r="N67" s="23"/>
      <c r="O67" s="23"/>
      <c r="P67" s="45"/>
      <c r="Q67" s="23"/>
      <c r="R67" s="23"/>
      <c r="S67" s="45"/>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2">
        <f t="shared" si="14"/>
        <v>1203706</v>
      </c>
      <c r="BB67" s="68">
        <f t="shared" si="15"/>
        <v>1203706</v>
      </c>
      <c r="BC67" s="43" t="str">
        <f t="shared" si="16"/>
        <v>INR  Twelve Lakh Three Thousand Seven Hundred &amp; Six  Only</v>
      </c>
      <c r="IE67" s="22">
        <v>1.02</v>
      </c>
      <c r="IF67" s="22" t="s">
        <v>38</v>
      </c>
      <c r="IG67" s="22" t="s">
        <v>39</v>
      </c>
      <c r="IH67" s="22">
        <v>213</v>
      </c>
      <c r="II67" s="22" t="s">
        <v>35</v>
      </c>
    </row>
    <row r="68" spans="1:243" s="21" customFormat="1" ht="126">
      <c r="A68" s="34">
        <v>56</v>
      </c>
      <c r="B68" s="77" t="s">
        <v>226</v>
      </c>
      <c r="C68" s="69" t="s">
        <v>111</v>
      </c>
      <c r="D68" s="81">
        <v>10</v>
      </c>
      <c r="E68" s="82" t="s">
        <v>290</v>
      </c>
      <c r="F68" s="83">
        <v>66999</v>
      </c>
      <c r="G68" s="23"/>
      <c r="H68" s="23"/>
      <c r="I68" s="38" t="s">
        <v>36</v>
      </c>
      <c r="J68" s="17">
        <f t="shared" si="13"/>
        <v>1</v>
      </c>
      <c r="K68" s="18" t="s">
        <v>46</v>
      </c>
      <c r="L68" s="18" t="s">
        <v>6</v>
      </c>
      <c r="M68" s="46"/>
      <c r="N68" s="23"/>
      <c r="O68" s="23"/>
      <c r="P68" s="45"/>
      <c r="Q68" s="23"/>
      <c r="R68" s="23"/>
      <c r="S68" s="45"/>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2">
        <f t="shared" si="14"/>
        <v>669990</v>
      </c>
      <c r="BB68" s="68">
        <f t="shared" si="15"/>
        <v>669990</v>
      </c>
      <c r="BC68" s="43" t="str">
        <f t="shared" si="16"/>
        <v>INR  Six Lakh Sixty Nine Thousand Nine Hundred &amp; Ninety  Only</v>
      </c>
      <c r="IE68" s="22">
        <v>2</v>
      </c>
      <c r="IF68" s="22" t="s">
        <v>32</v>
      </c>
      <c r="IG68" s="22" t="s">
        <v>40</v>
      </c>
      <c r="IH68" s="22">
        <v>10</v>
      </c>
      <c r="II68" s="22" t="s">
        <v>35</v>
      </c>
    </row>
    <row r="69" spans="1:243" s="21" customFormat="1" ht="94.5">
      <c r="A69" s="34">
        <v>57</v>
      </c>
      <c r="B69" s="77" t="s">
        <v>227</v>
      </c>
      <c r="C69" s="69" t="s">
        <v>112</v>
      </c>
      <c r="D69" s="81">
        <v>148</v>
      </c>
      <c r="E69" s="82" t="s">
        <v>290</v>
      </c>
      <c r="F69" s="83">
        <v>35011</v>
      </c>
      <c r="G69" s="23"/>
      <c r="H69" s="16"/>
      <c r="I69" s="38" t="s">
        <v>36</v>
      </c>
      <c r="J69" s="17">
        <f t="shared" si="13"/>
        <v>1</v>
      </c>
      <c r="K69" s="18" t="s">
        <v>46</v>
      </c>
      <c r="L69" s="18" t="s">
        <v>6</v>
      </c>
      <c r="M69" s="44"/>
      <c r="N69" s="23"/>
      <c r="O69" s="23"/>
      <c r="P69" s="45"/>
      <c r="Q69" s="23"/>
      <c r="R69" s="23"/>
      <c r="S69" s="45"/>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2">
        <f>total_amount_ba($B$2,$D$2,D69,F69,J69,K69,M69)</f>
        <v>5181628</v>
      </c>
      <c r="BB69" s="68">
        <f>BA69+SUM(N69:AZ69)</f>
        <v>5181628</v>
      </c>
      <c r="BC69" s="43" t="str">
        <f>SpellNumber(L69,BB69)</f>
        <v>INR  Fifty One Lakh Eighty One Thousand Six Hundred &amp; Twenty Eight  Only</v>
      </c>
      <c r="IE69" s="22">
        <v>1.01</v>
      </c>
      <c r="IF69" s="22" t="s">
        <v>37</v>
      </c>
      <c r="IG69" s="22" t="s">
        <v>33</v>
      </c>
      <c r="IH69" s="22">
        <v>123.223</v>
      </c>
      <c r="II69" s="22" t="s">
        <v>35</v>
      </c>
    </row>
    <row r="70" spans="1:243" s="21" customFormat="1" ht="94.5">
      <c r="A70" s="34">
        <v>58</v>
      </c>
      <c r="B70" s="77" t="s">
        <v>228</v>
      </c>
      <c r="C70" s="69" t="s">
        <v>113</v>
      </c>
      <c r="D70" s="81">
        <v>556</v>
      </c>
      <c r="E70" s="82" t="s">
        <v>290</v>
      </c>
      <c r="F70" s="83">
        <v>37755</v>
      </c>
      <c r="G70" s="23"/>
      <c r="H70" s="23"/>
      <c r="I70" s="38" t="s">
        <v>36</v>
      </c>
      <c r="J70" s="17">
        <f t="shared" si="13"/>
        <v>1</v>
      </c>
      <c r="K70" s="18" t="s">
        <v>46</v>
      </c>
      <c r="L70" s="18" t="s">
        <v>6</v>
      </c>
      <c r="M70" s="46"/>
      <c r="N70" s="23"/>
      <c r="O70" s="23"/>
      <c r="P70" s="45"/>
      <c r="Q70" s="23"/>
      <c r="R70" s="23"/>
      <c r="S70" s="45"/>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2">
        <f aca="true" t="shared" si="17" ref="BA70:BA79">total_amount_ba($B$2,$D$2,D70,F70,J70,K70,M70)</f>
        <v>20991780</v>
      </c>
      <c r="BB70" s="68">
        <f aca="true" t="shared" si="18" ref="BB70:BB79">BA70+SUM(N70:AZ70)</f>
        <v>20991780</v>
      </c>
      <c r="BC70" s="43" t="str">
        <f>SpellNumber(L70,BB70)</f>
        <v>INR  Two Crore Nine Lakh Ninety One Thousand Seven Hundred &amp; Eighty  Only</v>
      </c>
      <c r="IE70" s="22">
        <v>1.02</v>
      </c>
      <c r="IF70" s="22" t="s">
        <v>38</v>
      </c>
      <c r="IG70" s="22" t="s">
        <v>39</v>
      </c>
      <c r="IH70" s="22">
        <v>213</v>
      </c>
      <c r="II70" s="22" t="s">
        <v>35</v>
      </c>
    </row>
    <row r="71" spans="1:243" s="21" customFormat="1" ht="110.25">
      <c r="A71" s="34">
        <v>59</v>
      </c>
      <c r="B71" s="77" t="s">
        <v>229</v>
      </c>
      <c r="C71" s="69" t="s">
        <v>114</v>
      </c>
      <c r="D71" s="81">
        <v>16</v>
      </c>
      <c r="E71" s="82" t="s">
        <v>290</v>
      </c>
      <c r="F71" s="83">
        <v>37755</v>
      </c>
      <c r="G71" s="23"/>
      <c r="H71" s="23"/>
      <c r="I71" s="38" t="s">
        <v>36</v>
      </c>
      <c r="J71" s="17">
        <f t="shared" si="13"/>
        <v>1</v>
      </c>
      <c r="K71" s="18" t="s">
        <v>46</v>
      </c>
      <c r="L71" s="18" t="s">
        <v>6</v>
      </c>
      <c r="M71" s="46"/>
      <c r="N71" s="23"/>
      <c r="O71" s="23"/>
      <c r="P71" s="45"/>
      <c r="Q71" s="23"/>
      <c r="R71" s="23"/>
      <c r="S71" s="45"/>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2">
        <f t="shared" si="17"/>
        <v>604080</v>
      </c>
      <c r="BB71" s="68">
        <f t="shared" si="18"/>
        <v>604080</v>
      </c>
      <c r="BC71" s="43" t="str">
        <f>SpellNumber(L71,BB71)</f>
        <v>INR  Six Lakh Four Thousand  &amp;Eighty  Only</v>
      </c>
      <c r="IE71" s="22">
        <v>2</v>
      </c>
      <c r="IF71" s="22" t="s">
        <v>32</v>
      </c>
      <c r="IG71" s="22" t="s">
        <v>40</v>
      </c>
      <c r="IH71" s="22">
        <v>10</v>
      </c>
      <c r="II71" s="22" t="s">
        <v>35</v>
      </c>
    </row>
    <row r="72" spans="1:243" s="21" customFormat="1" ht="110.25">
      <c r="A72" s="34">
        <v>60</v>
      </c>
      <c r="B72" s="77" t="s">
        <v>230</v>
      </c>
      <c r="C72" s="69" t="s">
        <v>115</v>
      </c>
      <c r="D72" s="81">
        <v>74</v>
      </c>
      <c r="E72" s="82" t="s">
        <v>290</v>
      </c>
      <c r="F72" s="83">
        <v>35156</v>
      </c>
      <c r="G72" s="23"/>
      <c r="H72" s="23"/>
      <c r="I72" s="38" t="s">
        <v>36</v>
      </c>
      <c r="J72" s="17">
        <f t="shared" si="13"/>
        <v>1</v>
      </c>
      <c r="K72" s="18" t="s">
        <v>46</v>
      </c>
      <c r="L72" s="18" t="s">
        <v>6</v>
      </c>
      <c r="M72" s="46"/>
      <c r="N72" s="23"/>
      <c r="O72" s="23"/>
      <c r="P72" s="45"/>
      <c r="Q72" s="23"/>
      <c r="R72" s="23"/>
      <c r="S72" s="45"/>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2">
        <f t="shared" si="17"/>
        <v>2601544</v>
      </c>
      <c r="BB72" s="68">
        <f t="shared" si="18"/>
        <v>2601544</v>
      </c>
      <c r="BC72" s="43" t="str">
        <f aca="true" t="shared" si="19" ref="BC72:BC79">SpellNumber(L72,BB72)</f>
        <v>INR  Twenty Six Lakh One Thousand Five Hundred &amp; Forty Four  Only</v>
      </c>
      <c r="IE72" s="22">
        <v>3</v>
      </c>
      <c r="IF72" s="22" t="s">
        <v>41</v>
      </c>
      <c r="IG72" s="22" t="s">
        <v>42</v>
      </c>
      <c r="IH72" s="22">
        <v>10</v>
      </c>
      <c r="II72" s="22" t="s">
        <v>35</v>
      </c>
    </row>
    <row r="73" spans="1:243" s="21" customFormat="1" ht="63">
      <c r="A73" s="34">
        <v>61</v>
      </c>
      <c r="B73" s="77" t="s">
        <v>231</v>
      </c>
      <c r="C73" s="69" t="s">
        <v>116</v>
      </c>
      <c r="D73" s="81">
        <v>1</v>
      </c>
      <c r="E73" s="82" t="s">
        <v>290</v>
      </c>
      <c r="F73" s="83">
        <v>2313718</v>
      </c>
      <c r="G73" s="23"/>
      <c r="H73" s="23"/>
      <c r="I73" s="38" t="s">
        <v>36</v>
      </c>
      <c r="J73" s="17">
        <f t="shared" si="13"/>
        <v>1</v>
      </c>
      <c r="K73" s="18" t="s">
        <v>46</v>
      </c>
      <c r="L73" s="18" t="s">
        <v>6</v>
      </c>
      <c r="M73" s="46"/>
      <c r="N73" s="23"/>
      <c r="O73" s="23"/>
      <c r="P73" s="45"/>
      <c r="Q73" s="23"/>
      <c r="R73" s="23"/>
      <c r="S73" s="45"/>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2">
        <f t="shared" si="17"/>
        <v>2313718</v>
      </c>
      <c r="BB73" s="68">
        <f t="shared" si="18"/>
        <v>2313718</v>
      </c>
      <c r="BC73" s="43" t="str">
        <f t="shared" si="19"/>
        <v>INR  Twenty Three Lakh Thirteen Thousand Seven Hundred &amp; Eighteen  Only</v>
      </c>
      <c r="IE73" s="22">
        <v>1.01</v>
      </c>
      <c r="IF73" s="22" t="s">
        <v>37</v>
      </c>
      <c r="IG73" s="22" t="s">
        <v>33</v>
      </c>
      <c r="IH73" s="22">
        <v>123.223</v>
      </c>
      <c r="II73" s="22" t="s">
        <v>35</v>
      </c>
    </row>
    <row r="74" spans="1:243" s="21" customFormat="1" ht="63">
      <c r="A74" s="34">
        <v>62</v>
      </c>
      <c r="B74" s="77" t="s">
        <v>232</v>
      </c>
      <c r="C74" s="69" t="s">
        <v>117</v>
      </c>
      <c r="D74" s="81">
        <v>1</v>
      </c>
      <c r="E74" s="82" t="s">
        <v>55</v>
      </c>
      <c r="F74" s="83">
        <v>268769</v>
      </c>
      <c r="G74" s="23"/>
      <c r="H74" s="23"/>
      <c r="I74" s="38" t="s">
        <v>36</v>
      </c>
      <c r="J74" s="17">
        <f t="shared" si="13"/>
        <v>1</v>
      </c>
      <c r="K74" s="18" t="s">
        <v>46</v>
      </c>
      <c r="L74" s="18" t="s">
        <v>6</v>
      </c>
      <c r="M74" s="46"/>
      <c r="N74" s="23"/>
      <c r="O74" s="23"/>
      <c r="P74" s="45"/>
      <c r="Q74" s="23"/>
      <c r="R74" s="23"/>
      <c r="S74" s="45"/>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7"/>
      <c r="AV74" s="40"/>
      <c r="AW74" s="40"/>
      <c r="AX74" s="40"/>
      <c r="AY74" s="40"/>
      <c r="AZ74" s="40"/>
      <c r="BA74" s="62">
        <f t="shared" si="17"/>
        <v>268769</v>
      </c>
      <c r="BB74" s="68">
        <f t="shared" si="18"/>
        <v>268769</v>
      </c>
      <c r="BC74" s="43" t="str">
        <f t="shared" si="19"/>
        <v>INR  Two Lakh Sixty Eight Thousand Seven Hundred &amp; Sixty Nine  Only</v>
      </c>
      <c r="IE74" s="22">
        <v>1.02</v>
      </c>
      <c r="IF74" s="22" t="s">
        <v>38</v>
      </c>
      <c r="IG74" s="22" t="s">
        <v>39</v>
      </c>
      <c r="IH74" s="22">
        <v>213</v>
      </c>
      <c r="II74" s="22" t="s">
        <v>35</v>
      </c>
    </row>
    <row r="75" spans="1:243" s="21" customFormat="1" ht="157.5">
      <c r="A75" s="34">
        <v>63</v>
      </c>
      <c r="B75" s="77" t="s">
        <v>233</v>
      </c>
      <c r="C75" s="69" t="s">
        <v>118</v>
      </c>
      <c r="D75" s="81">
        <v>1</v>
      </c>
      <c r="E75" s="82" t="s">
        <v>55</v>
      </c>
      <c r="F75" s="83">
        <v>2743667</v>
      </c>
      <c r="G75" s="23"/>
      <c r="H75" s="23"/>
      <c r="I75" s="38" t="s">
        <v>36</v>
      </c>
      <c r="J75" s="17">
        <f t="shared" si="13"/>
        <v>1</v>
      </c>
      <c r="K75" s="18" t="s">
        <v>46</v>
      </c>
      <c r="L75" s="18" t="s">
        <v>6</v>
      </c>
      <c r="M75" s="46"/>
      <c r="N75" s="23"/>
      <c r="O75" s="23"/>
      <c r="P75" s="45"/>
      <c r="Q75" s="23"/>
      <c r="R75" s="23"/>
      <c r="S75" s="45"/>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2">
        <f t="shared" si="17"/>
        <v>2743667</v>
      </c>
      <c r="BB75" s="68">
        <f t="shared" si="18"/>
        <v>2743667</v>
      </c>
      <c r="BC75" s="43" t="str">
        <f t="shared" si="19"/>
        <v>INR  Twenty Seven Lakh Forty Three Thousand Six Hundred &amp; Sixty Seven  Only</v>
      </c>
      <c r="IE75" s="22">
        <v>2</v>
      </c>
      <c r="IF75" s="22" t="s">
        <v>32</v>
      </c>
      <c r="IG75" s="22" t="s">
        <v>40</v>
      </c>
      <c r="IH75" s="22">
        <v>10</v>
      </c>
      <c r="II75" s="22" t="s">
        <v>35</v>
      </c>
    </row>
    <row r="76" spans="1:243" s="21" customFormat="1" ht="94.5">
      <c r="A76" s="34">
        <v>64</v>
      </c>
      <c r="B76" s="77" t="s">
        <v>234</v>
      </c>
      <c r="C76" s="69" t="s">
        <v>119</v>
      </c>
      <c r="D76" s="81">
        <v>1</v>
      </c>
      <c r="E76" s="82" t="s">
        <v>290</v>
      </c>
      <c r="F76" s="83">
        <v>7217524</v>
      </c>
      <c r="G76" s="23"/>
      <c r="H76" s="23"/>
      <c r="I76" s="38" t="s">
        <v>36</v>
      </c>
      <c r="J76" s="17">
        <f t="shared" si="13"/>
        <v>1</v>
      </c>
      <c r="K76" s="18" t="s">
        <v>46</v>
      </c>
      <c r="L76" s="18" t="s">
        <v>6</v>
      </c>
      <c r="M76" s="46"/>
      <c r="N76" s="23"/>
      <c r="O76" s="23"/>
      <c r="P76" s="45"/>
      <c r="Q76" s="23"/>
      <c r="R76" s="23"/>
      <c r="S76" s="45"/>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2">
        <f t="shared" si="17"/>
        <v>7217524</v>
      </c>
      <c r="BB76" s="68">
        <f t="shared" si="18"/>
        <v>7217524</v>
      </c>
      <c r="BC76" s="43" t="str">
        <f t="shared" si="19"/>
        <v>INR  Seventy Two Lakh Seventeen Thousand Five Hundred &amp; Twenty Four  Only</v>
      </c>
      <c r="IE76" s="22">
        <v>3</v>
      </c>
      <c r="IF76" s="22" t="s">
        <v>41</v>
      </c>
      <c r="IG76" s="22" t="s">
        <v>42</v>
      </c>
      <c r="IH76" s="22">
        <v>10</v>
      </c>
      <c r="II76" s="22" t="s">
        <v>35</v>
      </c>
    </row>
    <row r="77" spans="1:243" s="21" customFormat="1" ht="110.25">
      <c r="A77" s="34">
        <v>65</v>
      </c>
      <c r="B77" s="77" t="s">
        <v>235</v>
      </c>
      <c r="C77" s="69" t="s">
        <v>120</v>
      </c>
      <c r="D77" s="81">
        <v>5</v>
      </c>
      <c r="E77" s="82" t="s">
        <v>290</v>
      </c>
      <c r="F77" s="83">
        <v>63058</v>
      </c>
      <c r="G77" s="23"/>
      <c r="H77" s="23"/>
      <c r="I77" s="38" t="s">
        <v>36</v>
      </c>
      <c r="J77" s="17">
        <f t="shared" si="13"/>
        <v>1</v>
      </c>
      <c r="K77" s="18" t="s">
        <v>46</v>
      </c>
      <c r="L77" s="18" t="s">
        <v>6</v>
      </c>
      <c r="M77" s="46"/>
      <c r="N77" s="23"/>
      <c r="O77" s="23"/>
      <c r="P77" s="45"/>
      <c r="Q77" s="23"/>
      <c r="R77" s="23"/>
      <c r="S77" s="45"/>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2">
        <f t="shared" si="17"/>
        <v>315290</v>
      </c>
      <c r="BB77" s="68">
        <f t="shared" si="18"/>
        <v>315290</v>
      </c>
      <c r="BC77" s="43" t="str">
        <f t="shared" si="19"/>
        <v>INR  Three Lakh Fifteen Thousand Two Hundred &amp; Ninety  Only</v>
      </c>
      <c r="IE77" s="22">
        <v>1.01</v>
      </c>
      <c r="IF77" s="22" t="s">
        <v>37</v>
      </c>
      <c r="IG77" s="22" t="s">
        <v>33</v>
      </c>
      <c r="IH77" s="22">
        <v>123.223</v>
      </c>
      <c r="II77" s="22" t="s">
        <v>35</v>
      </c>
    </row>
    <row r="78" spans="1:243" s="21" customFormat="1" ht="78.75">
      <c r="A78" s="34">
        <v>66</v>
      </c>
      <c r="B78" s="77" t="s">
        <v>236</v>
      </c>
      <c r="C78" s="69" t="s">
        <v>121</v>
      </c>
      <c r="D78" s="81">
        <v>5</v>
      </c>
      <c r="E78" s="82" t="s">
        <v>290</v>
      </c>
      <c r="F78" s="83">
        <v>138108</v>
      </c>
      <c r="G78" s="23"/>
      <c r="H78" s="23"/>
      <c r="I78" s="38" t="s">
        <v>36</v>
      </c>
      <c r="J78" s="17">
        <f t="shared" si="13"/>
        <v>1</v>
      </c>
      <c r="K78" s="18" t="s">
        <v>46</v>
      </c>
      <c r="L78" s="18" t="s">
        <v>6</v>
      </c>
      <c r="M78" s="46"/>
      <c r="N78" s="23"/>
      <c r="O78" s="23"/>
      <c r="P78" s="45"/>
      <c r="Q78" s="23"/>
      <c r="R78" s="23"/>
      <c r="S78" s="45"/>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2">
        <f t="shared" si="17"/>
        <v>690540</v>
      </c>
      <c r="BB78" s="68">
        <f t="shared" si="18"/>
        <v>690540</v>
      </c>
      <c r="BC78" s="43" t="str">
        <f t="shared" si="19"/>
        <v>INR  Six Lakh Ninety Thousand Five Hundred &amp; Forty  Only</v>
      </c>
      <c r="IE78" s="22">
        <v>1.02</v>
      </c>
      <c r="IF78" s="22" t="s">
        <v>38</v>
      </c>
      <c r="IG78" s="22" t="s">
        <v>39</v>
      </c>
      <c r="IH78" s="22">
        <v>213</v>
      </c>
      <c r="II78" s="22" t="s">
        <v>35</v>
      </c>
    </row>
    <row r="79" spans="1:243" s="21" customFormat="1" ht="31.5">
      <c r="A79" s="34">
        <v>67</v>
      </c>
      <c r="B79" s="77" t="s">
        <v>237</v>
      </c>
      <c r="C79" s="69" t="s">
        <v>122</v>
      </c>
      <c r="D79" s="81">
        <v>2</v>
      </c>
      <c r="E79" s="82" t="s">
        <v>290</v>
      </c>
      <c r="F79" s="83">
        <v>21156</v>
      </c>
      <c r="G79" s="23"/>
      <c r="H79" s="23"/>
      <c r="I79" s="38" t="s">
        <v>36</v>
      </c>
      <c r="J79" s="17">
        <f t="shared" si="13"/>
        <v>1</v>
      </c>
      <c r="K79" s="18" t="s">
        <v>46</v>
      </c>
      <c r="L79" s="18" t="s">
        <v>6</v>
      </c>
      <c r="M79" s="46"/>
      <c r="N79" s="23"/>
      <c r="O79" s="23"/>
      <c r="P79" s="45"/>
      <c r="Q79" s="23"/>
      <c r="R79" s="23"/>
      <c r="S79" s="45"/>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2">
        <f t="shared" si="17"/>
        <v>42312</v>
      </c>
      <c r="BB79" s="68">
        <f t="shared" si="18"/>
        <v>42312</v>
      </c>
      <c r="BC79" s="43" t="str">
        <f t="shared" si="19"/>
        <v>INR  Forty Two Thousand Three Hundred &amp; Twelve  Only</v>
      </c>
      <c r="IE79" s="22">
        <v>2</v>
      </c>
      <c r="IF79" s="22" t="s">
        <v>32</v>
      </c>
      <c r="IG79" s="22" t="s">
        <v>40</v>
      </c>
      <c r="IH79" s="22">
        <v>10</v>
      </c>
      <c r="II79" s="22" t="s">
        <v>35</v>
      </c>
    </row>
    <row r="80" spans="1:243" s="21" customFormat="1" ht="94.5">
      <c r="A80" s="34">
        <v>68</v>
      </c>
      <c r="B80" s="77" t="s">
        <v>238</v>
      </c>
      <c r="C80" s="69" t="s">
        <v>123</v>
      </c>
      <c r="D80" s="81">
        <v>10000</v>
      </c>
      <c r="E80" s="82" t="s">
        <v>289</v>
      </c>
      <c r="F80" s="83">
        <v>320</v>
      </c>
      <c r="G80" s="23"/>
      <c r="H80" s="16"/>
      <c r="I80" s="38" t="s">
        <v>36</v>
      </c>
      <c r="J80" s="17">
        <f aca="true" t="shared" si="20" ref="J80:J90">IF(I80="Less(-)",-1,1)</f>
        <v>1</v>
      </c>
      <c r="K80" s="18" t="s">
        <v>46</v>
      </c>
      <c r="L80" s="18" t="s">
        <v>6</v>
      </c>
      <c r="M80" s="44"/>
      <c r="N80" s="23"/>
      <c r="O80" s="23"/>
      <c r="P80" s="45"/>
      <c r="Q80" s="23"/>
      <c r="R80" s="23"/>
      <c r="S80" s="45"/>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2">
        <f>total_amount_ba($B$2,$D$2,D80,F80,J80,K80,M80)</f>
        <v>3200000</v>
      </c>
      <c r="BB80" s="68">
        <f>BA80+SUM(N80:AZ80)</f>
        <v>3200000</v>
      </c>
      <c r="BC80" s="43" t="str">
        <f>SpellNumber(L80,BB80)</f>
        <v>INR  Thirty Two Lakh    Only</v>
      </c>
      <c r="IE80" s="22">
        <v>1.01</v>
      </c>
      <c r="IF80" s="22" t="s">
        <v>37</v>
      </c>
      <c r="IG80" s="22" t="s">
        <v>33</v>
      </c>
      <c r="IH80" s="22">
        <v>123.223</v>
      </c>
      <c r="II80" s="22" t="s">
        <v>35</v>
      </c>
    </row>
    <row r="81" spans="1:243" s="21" customFormat="1" ht="28.5">
      <c r="A81" s="34">
        <v>69</v>
      </c>
      <c r="B81" s="77" t="s">
        <v>239</v>
      </c>
      <c r="C81" s="69" t="s">
        <v>124</v>
      </c>
      <c r="D81" s="81">
        <v>12</v>
      </c>
      <c r="E81" s="82" t="s">
        <v>290</v>
      </c>
      <c r="F81" s="83">
        <v>10276</v>
      </c>
      <c r="G81" s="23"/>
      <c r="H81" s="23"/>
      <c r="I81" s="38" t="s">
        <v>36</v>
      </c>
      <c r="J81" s="17">
        <f t="shared" si="20"/>
        <v>1</v>
      </c>
      <c r="K81" s="18" t="s">
        <v>46</v>
      </c>
      <c r="L81" s="18" t="s">
        <v>6</v>
      </c>
      <c r="M81" s="46"/>
      <c r="N81" s="23"/>
      <c r="O81" s="23"/>
      <c r="P81" s="45"/>
      <c r="Q81" s="23"/>
      <c r="R81" s="23"/>
      <c r="S81" s="45"/>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2">
        <f aca="true" t="shared" si="21" ref="BA81:BA90">total_amount_ba($B$2,$D$2,D81,F81,J81,K81,M81)</f>
        <v>123312</v>
      </c>
      <c r="BB81" s="68">
        <f aca="true" t="shared" si="22" ref="BB81:BB90">BA81+SUM(N81:AZ81)</f>
        <v>123312</v>
      </c>
      <c r="BC81" s="43" t="str">
        <f>SpellNumber(L81,BB81)</f>
        <v>INR  One Lakh Twenty Three Thousand Three Hundred &amp; Twelve  Only</v>
      </c>
      <c r="IE81" s="22">
        <v>1.02</v>
      </c>
      <c r="IF81" s="22" t="s">
        <v>38</v>
      </c>
      <c r="IG81" s="22" t="s">
        <v>39</v>
      </c>
      <c r="IH81" s="22">
        <v>213</v>
      </c>
      <c r="II81" s="22" t="s">
        <v>35</v>
      </c>
    </row>
    <row r="82" spans="1:243" s="21" customFormat="1" ht="31.5">
      <c r="A82" s="34">
        <v>70</v>
      </c>
      <c r="B82" s="77" t="s">
        <v>240</v>
      </c>
      <c r="C82" s="69" t="s">
        <v>125</v>
      </c>
      <c r="D82" s="81">
        <v>12</v>
      </c>
      <c r="E82" s="82" t="s">
        <v>290</v>
      </c>
      <c r="F82" s="83">
        <v>2146</v>
      </c>
      <c r="G82" s="23"/>
      <c r="H82" s="23"/>
      <c r="I82" s="38" t="s">
        <v>36</v>
      </c>
      <c r="J82" s="17">
        <f t="shared" si="20"/>
        <v>1</v>
      </c>
      <c r="K82" s="18" t="s">
        <v>46</v>
      </c>
      <c r="L82" s="18" t="s">
        <v>6</v>
      </c>
      <c r="M82" s="46"/>
      <c r="N82" s="23"/>
      <c r="O82" s="23"/>
      <c r="P82" s="45"/>
      <c r="Q82" s="23"/>
      <c r="R82" s="23"/>
      <c r="S82" s="45"/>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2">
        <f t="shared" si="21"/>
        <v>25752</v>
      </c>
      <c r="BB82" s="68">
        <f t="shared" si="22"/>
        <v>25752</v>
      </c>
      <c r="BC82" s="43" t="str">
        <f>SpellNumber(L82,BB82)</f>
        <v>INR  Twenty Five Thousand Seven Hundred &amp; Fifty Two  Only</v>
      </c>
      <c r="IE82" s="22">
        <v>2</v>
      </c>
      <c r="IF82" s="22" t="s">
        <v>32</v>
      </c>
      <c r="IG82" s="22" t="s">
        <v>40</v>
      </c>
      <c r="IH82" s="22">
        <v>10</v>
      </c>
      <c r="II82" s="22" t="s">
        <v>35</v>
      </c>
    </row>
    <row r="83" spans="1:243" s="21" customFormat="1" ht="31.5">
      <c r="A83" s="34">
        <v>71</v>
      </c>
      <c r="B83" s="77" t="s">
        <v>241</v>
      </c>
      <c r="C83" s="69" t="s">
        <v>126</v>
      </c>
      <c r="D83" s="81">
        <v>12</v>
      </c>
      <c r="E83" s="82" t="s">
        <v>290</v>
      </c>
      <c r="F83" s="83">
        <v>536</v>
      </c>
      <c r="G83" s="23"/>
      <c r="H83" s="23"/>
      <c r="I83" s="38" t="s">
        <v>36</v>
      </c>
      <c r="J83" s="17">
        <f t="shared" si="20"/>
        <v>1</v>
      </c>
      <c r="K83" s="18" t="s">
        <v>46</v>
      </c>
      <c r="L83" s="18" t="s">
        <v>6</v>
      </c>
      <c r="M83" s="46"/>
      <c r="N83" s="23"/>
      <c r="O83" s="23"/>
      <c r="P83" s="45"/>
      <c r="Q83" s="23"/>
      <c r="R83" s="23"/>
      <c r="S83" s="45"/>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2">
        <f t="shared" si="21"/>
        <v>6432</v>
      </c>
      <c r="BB83" s="68">
        <f t="shared" si="22"/>
        <v>6432</v>
      </c>
      <c r="BC83" s="43" t="str">
        <f aca="true" t="shared" si="23" ref="BC83:BC90">SpellNumber(L83,BB83)</f>
        <v>INR  Six Thousand Four Hundred &amp; Thirty Two  Only</v>
      </c>
      <c r="IE83" s="22">
        <v>3</v>
      </c>
      <c r="IF83" s="22" t="s">
        <v>41</v>
      </c>
      <c r="IG83" s="22" t="s">
        <v>42</v>
      </c>
      <c r="IH83" s="22">
        <v>10</v>
      </c>
      <c r="II83" s="22" t="s">
        <v>35</v>
      </c>
    </row>
    <row r="84" spans="1:243" s="21" customFormat="1" ht="31.5">
      <c r="A84" s="34">
        <v>72</v>
      </c>
      <c r="B84" s="77" t="s">
        <v>203</v>
      </c>
      <c r="C84" s="69" t="s">
        <v>127</v>
      </c>
      <c r="D84" s="81">
        <v>50</v>
      </c>
      <c r="E84" s="82" t="s">
        <v>290</v>
      </c>
      <c r="F84" s="83">
        <v>363</v>
      </c>
      <c r="G84" s="23"/>
      <c r="H84" s="23"/>
      <c r="I84" s="38" t="s">
        <v>36</v>
      </c>
      <c r="J84" s="17">
        <f t="shared" si="20"/>
        <v>1</v>
      </c>
      <c r="K84" s="18" t="s">
        <v>46</v>
      </c>
      <c r="L84" s="18" t="s">
        <v>6</v>
      </c>
      <c r="M84" s="46"/>
      <c r="N84" s="23"/>
      <c r="O84" s="23"/>
      <c r="P84" s="45"/>
      <c r="Q84" s="23"/>
      <c r="R84" s="23"/>
      <c r="S84" s="45"/>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2">
        <f t="shared" si="21"/>
        <v>18150</v>
      </c>
      <c r="BB84" s="68">
        <f t="shared" si="22"/>
        <v>18150</v>
      </c>
      <c r="BC84" s="43" t="str">
        <f t="shared" si="23"/>
        <v>INR  Eighteen Thousand One Hundred &amp; Fifty  Only</v>
      </c>
      <c r="IE84" s="22">
        <v>1.01</v>
      </c>
      <c r="IF84" s="22" t="s">
        <v>37</v>
      </c>
      <c r="IG84" s="22" t="s">
        <v>33</v>
      </c>
      <c r="IH84" s="22">
        <v>123.223</v>
      </c>
      <c r="II84" s="22" t="s">
        <v>35</v>
      </c>
    </row>
    <row r="85" spans="1:243" s="21" customFormat="1" ht="47.25">
      <c r="A85" s="34">
        <v>73</v>
      </c>
      <c r="B85" s="77" t="s">
        <v>242</v>
      </c>
      <c r="C85" s="69" t="s">
        <v>128</v>
      </c>
      <c r="D85" s="81">
        <v>96</v>
      </c>
      <c r="E85" s="82" t="s">
        <v>291</v>
      </c>
      <c r="F85" s="83">
        <v>325</v>
      </c>
      <c r="G85" s="23"/>
      <c r="H85" s="23"/>
      <c r="I85" s="38" t="s">
        <v>36</v>
      </c>
      <c r="J85" s="17">
        <f t="shared" si="20"/>
        <v>1</v>
      </c>
      <c r="K85" s="18" t="s">
        <v>46</v>
      </c>
      <c r="L85" s="18" t="s">
        <v>6</v>
      </c>
      <c r="M85" s="46"/>
      <c r="N85" s="23"/>
      <c r="O85" s="23"/>
      <c r="P85" s="45"/>
      <c r="Q85" s="23"/>
      <c r="R85" s="23"/>
      <c r="S85" s="45"/>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7"/>
      <c r="AV85" s="40"/>
      <c r="AW85" s="40"/>
      <c r="AX85" s="40"/>
      <c r="AY85" s="40"/>
      <c r="AZ85" s="40"/>
      <c r="BA85" s="62">
        <f t="shared" si="21"/>
        <v>31200</v>
      </c>
      <c r="BB85" s="68">
        <f t="shared" si="22"/>
        <v>31200</v>
      </c>
      <c r="BC85" s="43" t="str">
        <f t="shared" si="23"/>
        <v>INR  Thirty One Thousand Two Hundred    Only</v>
      </c>
      <c r="IE85" s="22">
        <v>1.02</v>
      </c>
      <c r="IF85" s="22" t="s">
        <v>38</v>
      </c>
      <c r="IG85" s="22" t="s">
        <v>39</v>
      </c>
      <c r="IH85" s="22">
        <v>213</v>
      </c>
      <c r="II85" s="22" t="s">
        <v>35</v>
      </c>
    </row>
    <row r="86" spans="1:243" s="21" customFormat="1" ht="47.25">
      <c r="A86" s="34">
        <v>74</v>
      </c>
      <c r="B86" s="77" t="s">
        <v>243</v>
      </c>
      <c r="C86" s="69" t="s">
        <v>129</v>
      </c>
      <c r="D86" s="81">
        <v>12</v>
      </c>
      <c r="E86" s="82" t="s">
        <v>290</v>
      </c>
      <c r="F86" s="83">
        <v>22365</v>
      </c>
      <c r="G86" s="23"/>
      <c r="H86" s="23"/>
      <c r="I86" s="38" t="s">
        <v>36</v>
      </c>
      <c r="J86" s="17">
        <f t="shared" si="20"/>
        <v>1</v>
      </c>
      <c r="K86" s="18" t="s">
        <v>46</v>
      </c>
      <c r="L86" s="18" t="s">
        <v>6</v>
      </c>
      <c r="M86" s="46"/>
      <c r="N86" s="23"/>
      <c r="O86" s="23"/>
      <c r="P86" s="45"/>
      <c r="Q86" s="23"/>
      <c r="R86" s="23"/>
      <c r="S86" s="45"/>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2">
        <f t="shared" si="21"/>
        <v>268380</v>
      </c>
      <c r="BB86" s="68">
        <f t="shared" si="22"/>
        <v>268380</v>
      </c>
      <c r="BC86" s="43" t="str">
        <f t="shared" si="23"/>
        <v>INR  Two Lakh Sixty Eight Thousand Three Hundred &amp; Eighty  Only</v>
      </c>
      <c r="IE86" s="22">
        <v>2</v>
      </c>
      <c r="IF86" s="22" t="s">
        <v>32</v>
      </c>
      <c r="IG86" s="22" t="s">
        <v>40</v>
      </c>
      <c r="IH86" s="22">
        <v>10</v>
      </c>
      <c r="II86" s="22" t="s">
        <v>35</v>
      </c>
    </row>
    <row r="87" spans="1:243" s="21" customFormat="1" ht="28.5">
      <c r="A87" s="34">
        <v>75</v>
      </c>
      <c r="B87" s="77" t="s">
        <v>244</v>
      </c>
      <c r="C87" s="69" t="s">
        <v>130</v>
      </c>
      <c r="D87" s="81">
        <v>12</v>
      </c>
      <c r="E87" s="82" t="s">
        <v>290</v>
      </c>
      <c r="F87" s="83">
        <v>187</v>
      </c>
      <c r="G87" s="23"/>
      <c r="H87" s="23"/>
      <c r="I87" s="38" t="s">
        <v>36</v>
      </c>
      <c r="J87" s="17">
        <f t="shared" si="20"/>
        <v>1</v>
      </c>
      <c r="K87" s="18" t="s">
        <v>46</v>
      </c>
      <c r="L87" s="18" t="s">
        <v>6</v>
      </c>
      <c r="M87" s="46"/>
      <c r="N87" s="23"/>
      <c r="O87" s="23"/>
      <c r="P87" s="45"/>
      <c r="Q87" s="23"/>
      <c r="R87" s="23"/>
      <c r="S87" s="45"/>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2">
        <f t="shared" si="21"/>
        <v>2244</v>
      </c>
      <c r="BB87" s="68">
        <f t="shared" si="22"/>
        <v>2244</v>
      </c>
      <c r="BC87" s="43" t="str">
        <f t="shared" si="23"/>
        <v>INR  Two Thousand Two Hundred &amp; Forty Four  Only</v>
      </c>
      <c r="IE87" s="22">
        <v>3</v>
      </c>
      <c r="IF87" s="22" t="s">
        <v>41</v>
      </c>
      <c r="IG87" s="22" t="s">
        <v>42</v>
      </c>
      <c r="IH87" s="22">
        <v>10</v>
      </c>
      <c r="II87" s="22" t="s">
        <v>35</v>
      </c>
    </row>
    <row r="88" spans="1:243" s="21" customFormat="1" ht="28.5">
      <c r="A88" s="34">
        <v>76</v>
      </c>
      <c r="B88" s="77" t="s">
        <v>245</v>
      </c>
      <c r="C88" s="69" t="s">
        <v>131</v>
      </c>
      <c r="D88" s="81">
        <v>12</v>
      </c>
      <c r="E88" s="82" t="s">
        <v>290</v>
      </c>
      <c r="F88" s="83">
        <v>629</v>
      </c>
      <c r="G88" s="23"/>
      <c r="H88" s="23"/>
      <c r="I88" s="38" t="s">
        <v>36</v>
      </c>
      <c r="J88" s="17">
        <f t="shared" si="20"/>
        <v>1</v>
      </c>
      <c r="K88" s="18" t="s">
        <v>46</v>
      </c>
      <c r="L88" s="18" t="s">
        <v>6</v>
      </c>
      <c r="M88" s="46"/>
      <c r="N88" s="23"/>
      <c r="O88" s="23"/>
      <c r="P88" s="45"/>
      <c r="Q88" s="23"/>
      <c r="R88" s="23"/>
      <c r="S88" s="45"/>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2">
        <f t="shared" si="21"/>
        <v>7548</v>
      </c>
      <c r="BB88" s="68">
        <f t="shared" si="22"/>
        <v>7548</v>
      </c>
      <c r="BC88" s="43" t="str">
        <f t="shared" si="23"/>
        <v>INR  Seven Thousand Five Hundred &amp; Forty Eight  Only</v>
      </c>
      <c r="IE88" s="22">
        <v>1.01</v>
      </c>
      <c r="IF88" s="22" t="s">
        <v>37</v>
      </c>
      <c r="IG88" s="22" t="s">
        <v>33</v>
      </c>
      <c r="IH88" s="22">
        <v>123.223</v>
      </c>
      <c r="II88" s="22" t="s">
        <v>35</v>
      </c>
    </row>
    <row r="89" spans="1:243" s="21" customFormat="1" ht="31.5">
      <c r="A89" s="34">
        <v>77</v>
      </c>
      <c r="B89" s="77" t="s">
        <v>246</v>
      </c>
      <c r="C89" s="69" t="s">
        <v>132</v>
      </c>
      <c r="D89" s="81">
        <v>12</v>
      </c>
      <c r="E89" s="82" t="s">
        <v>290</v>
      </c>
      <c r="F89" s="83">
        <v>21737</v>
      </c>
      <c r="G89" s="23"/>
      <c r="H89" s="23"/>
      <c r="I89" s="38" t="s">
        <v>36</v>
      </c>
      <c r="J89" s="17">
        <f t="shared" si="20"/>
        <v>1</v>
      </c>
      <c r="K89" s="18" t="s">
        <v>46</v>
      </c>
      <c r="L89" s="18" t="s">
        <v>6</v>
      </c>
      <c r="M89" s="46"/>
      <c r="N89" s="23"/>
      <c r="O89" s="23"/>
      <c r="P89" s="45"/>
      <c r="Q89" s="23"/>
      <c r="R89" s="23"/>
      <c r="S89" s="45"/>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2">
        <f t="shared" si="21"/>
        <v>260844</v>
      </c>
      <c r="BB89" s="68">
        <f t="shared" si="22"/>
        <v>260844</v>
      </c>
      <c r="BC89" s="43" t="str">
        <f t="shared" si="23"/>
        <v>INR  Two Lakh Sixty Thousand Eight Hundred &amp; Forty Four  Only</v>
      </c>
      <c r="IE89" s="22">
        <v>1.02</v>
      </c>
      <c r="IF89" s="22" t="s">
        <v>38</v>
      </c>
      <c r="IG89" s="22" t="s">
        <v>39</v>
      </c>
      <c r="IH89" s="22">
        <v>213</v>
      </c>
      <c r="II89" s="22" t="s">
        <v>35</v>
      </c>
    </row>
    <row r="90" spans="1:243" s="21" customFormat="1" ht="47.25">
      <c r="A90" s="34">
        <v>78</v>
      </c>
      <c r="B90" s="77" t="s">
        <v>247</v>
      </c>
      <c r="C90" s="69" t="s">
        <v>133</v>
      </c>
      <c r="D90" s="81">
        <v>12</v>
      </c>
      <c r="E90" s="82" t="s">
        <v>290</v>
      </c>
      <c r="F90" s="83">
        <v>13576</v>
      </c>
      <c r="G90" s="23"/>
      <c r="H90" s="23"/>
      <c r="I90" s="38" t="s">
        <v>36</v>
      </c>
      <c r="J90" s="17">
        <f t="shared" si="20"/>
        <v>1</v>
      </c>
      <c r="K90" s="18" t="s">
        <v>46</v>
      </c>
      <c r="L90" s="18" t="s">
        <v>6</v>
      </c>
      <c r="M90" s="46"/>
      <c r="N90" s="23"/>
      <c r="O90" s="23"/>
      <c r="P90" s="45"/>
      <c r="Q90" s="23"/>
      <c r="R90" s="23"/>
      <c r="S90" s="45"/>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2">
        <f t="shared" si="21"/>
        <v>162912</v>
      </c>
      <c r="BB90" s="68">
        <f t="shared" si="22"/>
        <v>162912</v>
      </c>
      <c r="BC90" s="43" t="str">
        <f t="shared" si="23"/>
        <v>INR  One Lakh Sixty Two Thousand Nine Hundred &amp; Twelve  Only</v>
      </c>
      <c r="IE90" s="22">
        <v>2</v>
      </c>
      <c r="IF90" s="22" t="s">
        <v>32</v>
      </c>
      <c r="IG90" s="22" t="s">
        <v>40</v>
      </c>
      <c r="IH90" s="22">
        <v>10</v>
      </c>
      <c r="II90" s="22" t="s">
        <v>35</v>
      </c>
    </row>
    <row r="91" spans="1:243" s="21" customFormat="1" ht="409.5">
      <c r="A91" s="34">
        <v>79</v>
      </c>
      <c r="B91" s="77" t="s">
        <v>248</v>
      </c>
      <c r="C91" s="69" t="s">
        <v>134</v>
      </c>
      <c r="D91" s="81">
        <v>15</v>
      </c>
      <c r="E91" s="82" t="s">
        <v>290</v>
      </c>
      <c r="F91" s="83">
        <v>260464</v>
      </c>
      <c r="G91" s="23"/>
      <c r="H91" s="16"/>
      <c r="I91" s="38" t="s">
        <v>36</v>
      </c>
      <c r="J91" s="17">
        <f aca="true" t="shared" si="24" ref="J91:J132">IF(I91="Less(-)",-1,1)</f>
        <v>1</v>
      </c>
      <c r="K91" s="18" t="s">
        <v>46</v>
      </c>
      <c r="L91" s="18" t="s">
        <v>6</v>
      </c>
      <c r="M91" s="44"/>
      <c r="N91" s="23"/>
      <c r="O91" s="23"/>
      <c r="P91" s="45"/>
      <c r="Q91" s="23"/>
      <c r="R91" s="23"/>
      <c r="S91" s="45"/>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2">
        <f>total_amount_ba($B$2,$D$2,D91,F91,J91,K91,M91)</f>
        <v>3906960</v>
      </c>
      <c r="BB91" s="68">
        <f>BA91+SUM(N91:AZ91)</f>
        <v>3906960</v>
      </c>
      <c r="BC91" s="43" t="str">
        <f>SpellNumber(L91,BB91)</f>
        <v>INR  Thirty Nine Lakh Six Thousand Nine Hundred &amp; Sixty  Only</v>
      </c>
      <c r="IE91" s="22">
        <v>1.01</v>
      </c>
      <c r="IF91" s="22" t="s">
        <v>37</v>
      </c>
      <c r="IG91" s="22" t="s">
        <v>33</v>
      </c>
      <c r="IH91" s="22">
        <v>123.223</v>
      </c>
      <c r="II91" s="22" t="s">
        <v>35</v>
      </c>
    </row>
    <row r="92" spans="1:243" s="21" customFormat="1" ht="409.5">
      <c r="A92" s="34">
        <v>80</v>
      </c>
      <c r="B92" s="77" t="s">
        <v>249</v>
      </c>
      <c r="C92" s="69" t="s">
        <v>135</v>
      </c>
      <c r="D92" s="81">
        <v>4</v>
      </c>
      <c r="E92" s="82" t="s">
        <v>290</v>
      </c>
      <c r="F92" s="83">
        <v>425326</v>
      </c>
      <c r="G92" s="23"/>
      <c r="H92" s="23"/>
      <c r="I92" s="38" t="s">
        <v>36</v>
      </c>
      <c r="J92" s="17">
        <f t="shared" si="24"/>
        <v>1</v>
      </c>
      <c r="K92" s="18" t="s">
        <v>46</v>
      </c>
      <c r="L92" s="18" t="s">
        <v>6</v>
      </c>
      <c r="M92" s="46"/>
      <c r="N92" s="23"/>
      <c r="O92" s="23"/>
      <c r="P92" s="45"/>
      <c r="Q92" s="23"/>
      <c r="R92" s="23"/>
      <c r="S92" s="45"/>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2">
        <f aca="true" t="shared" si="25" ref="BA92:BA101">total_amount_ba($B$2,$D$2,D92,F92,J92,K92,M92)</f>
        <v>1701304</v>
      </c>
      <c r="BB92" s="68">
        <f aca="true" t="shared" si="26" ref="BB92:BB101">BA92+SUM(N92:AZ92)</f>
        <v>1701304</v>
      </c>
      <c r="BC92" s="43" t="str">
        <f aca="true" t="shared" si="27" ref="BC92:BC101">SpellNumber(L92,BB92)</f>
        <v>INR  Seventeen Lakh One Thousand Three Hundred &amp; Four  Only</v>
      </c>
      <c r="IE92" s="22">
        <v>1.02</v>
      </c>
      <c r="IF92" s="22" t="s">
        <v>38</v>
      </c>
      <c r="IG92" s="22" t="s">
        <v>39</v>
      </c>
      <c r="IH92" s="22">
        <v>213</v>
      </c>
      <c r="II92" s="22" t="s">
        <v>35</v>
      </c>
    </row>
    <row r="93" spans="1:243" s="21" customFormat="1" ht="409.5">
      <c r="A93" s="34">
        <v>81</v>
      </c>
      <c r="B93" s="77" t="s">
        <v>250</v>
      </c>
      <c r="C93" s="69" t="s">
        <v>136</v>
      </c>
      <c r="D93" s="81">
        <v>2</v>
      </c>
      <c r="E93" s="82" t="s">
        <v>290</v>
      </c>
      <c r="F93" s="83">
        <v>533416</v>
      </c>
      <c r="G93" s="23"/>
      <c r="H93" s="23"/>
      <c r="I93" s="38" t="s">
        <v>36</v>
      </c>
      <c r="J93" s="17">
        <f t="shared" si="24"/>
        <v>1</v>
      </c>
      <c r="K93" s="18" t="s">
        <v>46</v>
      </c>
      <c r="L93" s="18" t="s">
        <v>6</v>
      </c>
      <c r="M93" s="46"/>
      <c r="N93" s="23"/>
      <c r="O93" s="23"/>
      <c r="P93" s="45"/>
      <c r="Q93" s="23"/>
      <c r="R93" s="23"/>
      <c r="S93" s="45"/>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2">
        <f t="shared" si="25"/>
        <v>1066832</v>
      </c>
      <c r="BB93" s="68">
        <f t="shared" si="26"/>
        <v>1066832</v>
      </c>
      <c r="BC93" s="43" t="str">
        <f>SpellNumber(L93,BB93)</f>
        <v>INR  Ten Lakh Sixty Six Thousand Eight Hundred &amp; Thirty Two  Only</v>
      </c>
      <c r="IE93" s="22">
        <v>2</v>
      </c>
      <c r="IF93" s="22" t="s">
        <v>32</v>
      </c>
      <c r="IG93" s="22" t="s">
        <v>40</v>
      </c>
      <c r="IH93" s="22">
        <v>10</v>
      </c>
      <c r="II93" s="22" t="s">
        <v>35</v>
      </c>
    </row>
    <row r="94" spans="1:243" s="21" customFormat="1" ht="63">
      <c r="A94" s="34">
        <v>82</v>
      </c>
      <c r="B94" s="77" t="s">
        <v>251</v>
      </c>
      <c r="C94" s="69" t="s">
        <v>137</v>
      </c>
      <c r="D94" s="81">
        <v>21</v>
      </c>
      <c r="E94" s="82" t="s">
        <v>290</v>
      </c>
      <c r="F94" s="83">
        <v>119237</v>
      </c>
      <c r="G94" s="23"/>
      <c r="H94" s="23"/>
      <c r="I94" s="38" t="s">
        <v>36</v>
      </c>
      <c r="J94" s="17">
        <f t="shared" si="24"/>
        <v>1</v>
      </c>
      <c r="K94" s="18" t="s">
        <v>46</v>
      </c>
      <c r="L94" s="18" t="s">
        <v>6</v>
      </c>
      <c r="M94" s="46"/>
      <c r="N94" s="23"/>
      <c r="O94" s="23"/>
      <c r="P94" s="45"/>
      <c r="Q94" s="23"/>
      <c r="R94" s="23"/>
      <c r="S94" s="45"/>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2">
        <f t="shared" si="25"/>
        <v>2503977</v>
      </c>
      <c r="BB94" s="68">
        <f t="shared" si="26"/>
        <v>2503977</v>
      </c>
      <c r="BC94" s="43" t="str">
        <f t="shared" si="27"/>
        <v>INR  Twenty Five Lakh Three Thousand Nine Hundred &amp; Seventy Seven  Only</v>
      </c>
      <c r="IE94" s="22">
        <v>3</v>
      </c>
      <c r="IF94" s="22" t="s">
        <v>41</v>
      </c>
      <c r="IG94" s="22" t="s">
        <v>42</v>
      </c>
      <c r="IH94" s="22">
        <v>10</v>
      </c>
      <c r="II94" s="22" t="s">
        <v>35</v>
      </c>
    </row>
    <row r="95" spans="1:243" s="21" customFormat="1" ht="31.5">
      <c r="A95" s="34">
        <v>83</v>
      </c>
      <c r="B95" s="77" t="s">
        <v>252</v>
      </c>
      <c r="C95" s="69" t="s">
        <v>138</v>
      </c>
      <c r="D95" s="81">
        <v>1</v>
      </c>
      <c r="E95" s="82" t="s">
        <v>290</v>
      </c>
      <c r="F95" s="83">
        <v>126672</v>
      </c>
      <c r="G95" s="23"/>
      <c r="H95" s="23"/>
      <c r="I95" s="38" t="s">
        <v>36</v>
      </c>
      <c r="J95" s="17">
        <f t="shared" si="24"/>
        <v>1</v>
      </c>
      <c r="K95" s="18" t="s">
        <v>46</v>
      </c>
      <c r="L95" s="18" t="s">
        <v>6</v>
      </c>
      <c r="M95" s="46"/>
      <c r="N95" s="23"/>
      <c r="O95" s="23"/>
      <c r="P95" s="45"/>
      <c r="Q95" s="23"/>
      <c r="R95" s="23"/>
      <c r="S95" s="45"/>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2">
        <f t="shared" si="25"/>
        <v>126672</v>
      </c>
      <c r="BB95" s="68">
        <f t="shared" si="26"/>
        <v>126672</v>
      </c>
      <c r="BC95" s="43" t="str">
        <f t="shared" si="27"/>
        <v>INR  One Lakh Twenty Six Thousand Six Hundred &amp; Seventy Two  Only</v>
      </c>
      <c r="IE95" s="22">
        <v>1.01</v>
      </c>
      <c r="IF95" s="22" t="s">
        <v>37</v>
      </c>
      <c r="IG95" s="22" t="s">
        <v>33</v>
      </c>
      <c r="IH95" s="22">
        <v>123.223</v>
      </c>
      <c r="II95" s="22" t="s">
        <v>35</v>
      </c>
    </row>
    <row r="96" spans="1:243" s="21" customFormat="1" ht="330.75">
      <c r="A96" s="34">
        <v>84</v>
      </c>
      <c r="B96" s="77" t="s">
        <v>253</v>
      </c>
      <c r="C96" s="69" t="s">
        <v>139</v>
      </c>
      <c r="D96" s="81">
        <v>1</v>
      </c>
      <c r="E96" s="82" t="s">
        <v>290</v>
      </c>
      <c r="F96" s="83">
        <v>265904</v>
      </c>
      <c r="G96" s="23"/>
      <c r="H96" s="23"/>
      <c r="I96" s="38" t="s">
        <v>36</v>
      </c>
      <c r="J96" s="17">
        <f t="shared" si="24"/>
        <v>1</v>
      </c>
      <c r="K96" s="18" t="s">
        <v>46</v>
      </c>
      <c r="L96" s="18" t="s">
        <v>6</v>
      </c>
      <c r="M96" s="46"/>
      <c r="N96" s="23"/>
      <c r="O96" s="23"/>
      <c r="P96" s="45"/>
      <c r="Q96" s="23"/>
      <c r="R96" s="23"/>
      <c r="S96" s="45"/>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7"/>
      <c r="AV96" s="40"/>
      <c r="AW96" s="40"/>
      <c r="AX96" s="40"/>
      <c r="AY96" s="40"/>
      <c r="AZ96" s="40"/>
      <c r="BA96" s="62">
        <f t="shared" si="25"/>
        <v>265904</v>
      </c>
      <c r="BB96" s="68">
        <f t="shared" si="26"/>
        <v>265904</v>
      </c>
      <c r="BC96" s="43" t="str">
        <f t="shared" si="27"/>
        <v>INR  Two Lakh Sixty Five Thousand Nine Hundred &amp; Four  Only</v>
      </c>
      <c r="IE96" s="22">
        <v>1.02</v>
      </c>
      <c r="IF96" s="22" t="s">
        <v>38</v>
      </c>
      <c r="IG96" s="22" t="s">
        <v>39</v>
      </c>
      <c r="IH96" s="22">
        <v>213</v>
      </c>
      <c r="II96" s="22" t="s">
        <v>35</v>
      </c>
    </row>
    <row r="97" spans="1:243" s="21" customFormat="1" ht="31.5">
      <c r="A97" s="34">
        <v>85</v>
      </c>
      <c r="B97" s="77" t="s">
        <v>237</v>
      </c>
      <c r="C97" s="69" t="s">
        <v>140</v>
      </c>
      <c r="D97" s="81">
        <v>1</v>
      </c>
      <c r="E97" s="82" t="s">
        <v>290</v>
      </c>
      <c r="F97" s="83">
        <v>21156</v>
      </c>
      <c r="G97" s="23"/>
      <c r="H97" s="23"/>
      <c r="I97" s="38" t="s">
        <v>36</v>
      </c>
      <c r="J97" s="17">
        <f t="shared" si="24"/>
        <v>1</v>
      </c>
      <c r="K97" s="18" t="s">
        <v>46</v>
      </c>
      <c r="L97" s="18" t="s">
        <v>6</v>
      </c>
      <c r="M97" s="46"/>
      <c r="N97" s="23"/>
      <c r="O97" s="23"/>
      <c r="P97" s="45"/>
      <c r="Q97" s="23"/>
      <c r="R97" s="23"/>
      <c r="S97" s="45"/>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62">
        <f t="shared" si="25"/>
        <v>21156</v>
      </c>
      <c r="BB97" s="68">
        <f t="shared" si="26"/>
        <v>21156</v>
      </c>
      <c r="BC97" s="43" t="str">
        <f t="shared" si="27"/>
        <v>INR  Twenty One Thousand One Hundred &amp; Fifty Six  Only</v>
      </c>
      <c r="IE97" s="22">
        <v>2</v>
      </c>
      <c r="IF97" s="22" t="s">
        <v>32</v>
      </c>
      <c r="IG97" s="22" t="s">
        <v>40</v>
      </c>
      <c r="IH97" s="22">
        <v>10</v>
      </c>
      <c r="II97" s="22" t="s">
        <v>35</v>
      </c>
    </row>
    <row r="98" spans="1:243" s="21" customFormat="1" ht="63">
      <c r="A98" s="34">
        <v>86</v>
      </c>
      <c r="B98" s="77" t="s">
        <v>254</v>
      </c>
      <c r="C98" s="69" t="s">
        <v>141</v>
      </c>
      <c r="D98" s="81">
        <v>2</v>
      </c>
      <c r="E98" s="82" t="s">
        <v>290</v>
      </c>
      <c r="F98" s="83">
        <v>26552</v>
      </c>
      <c r="G98" s="23"/>
      <c r="H98" s="23"/>
      <c r="I98" s="38" t="s">
        <v>36</v>
      </c>
      <c r="J98" s="17">
        <f t="shared" si="24"/>
        <v>1</v>
      </c>
      <c r="K98" s="18" t="s">
        <v>46</v>
      </c>
      <c r="L98" s="18" t="s">
        <v>6</v>
      </c>
      <c r="M98" s="46"/>
      <c r="N98" s="23"/>
      <c r="O98" s="23"/>
      <c r="P98" s="45"/>
      <c r="Q98" s="23"/>
      <c r="R98" s="23"/>
      <c r="S98" s="45"/>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2">
        <f t="shared" si="25"/>
        <v>53104</v>
      </c>
      <c r="BB98" s="68">
        <f t="shared" si="26"/>
        <v>53104</v>
      </c>
      <c r="BC98" s="43" t="str">
        <f t="shared" si="27"/>
        <v>INR  Fifty Three Thousand One Hundred &amp; Four  Only</v>
      </c>
      <c r="IE98" s="22">
        <v>3</v>
      </c>
      <c r="IF98" s="22" t="s">
        <v>41</v>
      </c>
      <c r="IG98" s="22" t="s">
        <v>42</v>
      </c>
      <c r="IH98" s="22">
        <v>10</v>
      </c>
      <c r="II98" s="22" t="s">
        <v>35</v>
      </c>
    </row>
    <row r="99" spans="1:243" s="21" customFormat="1" ht="31.5">
      <c r="A99" s="34">
        <v>87</v>
      </c>
      <c r="B99" s="77" t="s">
        <v>255</v>
      </c>
      <c r="C99" s="69" t="s">
        <v>142</v>
      </c>
      <c r="D99" s="81">
        <v>1</v>
      </c>
      <c r="E99" s="82" t="s">
        <v>290</v>
      </c>
      <c r="F99" s="83">
        <v>29123</v>
      </c>
      <c r="G99" s="23"/>
      <c r="H99" s="23"/>
      <c r="I99" s="38" t="s">
        <v>36</v>
      </c>
      <c r="J99" s="17">
        <f t="shared" si="24"/>
        <v>1</v>
      </c>
      <c r="K99" s="18" t="s">
        <v>46</v>
      </c>
      <c r="L99" s="18" t="s">
        <v>6</v>
      </c>
      <c r="M99" s="46"/>
      <c r="N99" s="23"/>
      <c r="O99" s="23"/>
      <c r="P99" s="45"/>
      <c r="Q99" s="23"/>
      <c r="R99" s="23"/>
      <c r="S99" s="45"/>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2">
        <f t="shared" si="25"/>
        <v>29123</v>
      </c>
      <c r="BB99" s="68">
        <f t="shared" si="26"/>
        <v>29123</v>
      </c>
      <c r="BC99" s="43" t="str">
        <f t="shared" si="27"/>
        <v>INR  Twenty Nine Thousand One Hundred &amp; Twenty Three  Only</v>
      </c>
      <c r="IE99" s="22">
        <v>1.01</v>
      </c>
      <c r="IF99" s="22" t="s">
        <v>37</v>
      </c>
      <c r="IG99" s="22" t="s">
        <v>33</v>
      </c>
      <c r="IH99" s="22">
        <v>123.223</v>
      </c>
      <c r="II99" s="22" t="s">
        <v>35</v>
      </c>
    </row>
    <row r="100" spans="1:243" s="21" customFormat="1" ht="110.25">
      <c r="A100" s="34">
        <v>88</v>
      </c>
      <c r="B100" s="77" t="s">
        <v>256</v>
      </c>
      <c r="C100" s="70" t="s">
        <v>143</v>
      </c>
      <c r="D100" s="81">
        <v>87</v>
      </c>
      <c r="E100" s="82" t="s">
        <v>290</v>
      </c>
      <c r="F100" s="83">
        <v>3379</v>
      </c>
      <c r="G100" s="23"/>
      <c r="H100" s="23"/>
      <c r="I100" s="38" t="s">
        <v>36</v>
      </c>
      <c r="J100" s="17">
        <f t="shared" si="24"/>
        <v>1</v>
      </c>
      <c r="K100" s="18" t="s">
        <v>46</v>
      </c>
      <c r="L100" s="18" t="s">
        <v>6</v>
      </c>
      <c r="M100" s="46"/>
      <c r="N100" s="23"/>
      <c r="O100" s="23"/>
      <c r="P100" s="45"/>
      <c r="Q100" s="23"/>
      <c r="R100" s="23"/>
      <c r="S100" s="45"/>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2">
        <f t="shared" si="25"/>
        <v>293973</v>
      </c>
      <c r="BB100" s="68">
        <f t="shared" si="26"/>
        <v>293973</v>
      </c>
      <c r="BC100" s="43" t="str">
        <f t="shared" si="27"/>
        <v>INR  Two Lakh Ninety Three Thousand Nine Hundred &amp; Seventy Three  Only</v>
      </c>
      <c r="IE100" s="22">
        <v>1.02</v>
      </c>
      <c r="IF100" s="22" t="s">
        <v>38</v>
      </c>
      <c r="IG100" s="22" t="s">
        <v>39</v>
      </c>
      <c r="IH100" s="22">
        <v>213</v>
      </c>
      <c r="II100" s="22" t="s">
        <v>35</v>
      </c>
    </row>
    <row r="101" spans="1:243" s="21" customFormat="1" ht="94.5">
      <c r="A101" s="34">
        <v>89</v>
      </c>
      <c r="B101" s="77" t="s">
        <v>257</v>
      </c>
      <c r="C101" s="70" t="s">
        <v>144</v>
      </c>
      <c r="D101" s="81">
        <v>1212</v>
      </c>
      <c r="E101" s="82" t="s">
        <v>290</v>
      </c>
      <c r="F101" s="83">
        <v>3403</v>
      </c>
      <c r="G101" s="23"/>
      <c r="H101" s="23"/>
      <c r="I101" s="38" t="s">
        <v>36</v>
      </c>
      <c r="J101" s="17">
        <f t="shared" si="24"/>
        <v>1</v>
      </c>
      <c r="K101" s="18" t="s">
        <v>46</v>
      </c>
      <c r="L101" s="18" t="s">
        <v>6</v>
      </c>
      <c r="M101" s="46"/>
      <c r="N101" s="23"/>
      <c r="O101" s="23"/>
      <c r="P101" s="45"/>
      <c r="Q101" s="23"/>
      <c r="R101" s="23"/>
      <c r="S101" s="45"/>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62">
        <f t="shared" si="25"/>
        <v>4124436</v>
      </c>
      <c r="BB101" s="68">
        <f t="shared" si="26"/>
        <v>4124436</v>
      </c>
      <c r="BC101" s="43" t="str">
        <f t="shared" si="27"/>
        <v>INR  Forty One Lakh Twenty Four Thousand Four Hundred &amp; Thirty Six  Only</v>
      </c>
      <c r="IE101" s="22">
        <v>2</v>
      </c>
      <c r="IF101" s="22" t="s">
        <v>32</v>
      </c>
      <c r="IG101" s="22" t="s">
        <v>40</v>
      </c>
      <c r="IH101" s="22">
        <v>10</v>
      </c>
      <c r="II101" s="22" t="s">
        <v>35</v>
      </c>
    </row>
    <row r="102" spans="1:243" s="21" customFormat="1" ht="94.5">
      <c r="A102" s="34">
        <v>90</v>
      </c>
      <c r="B102" s="77" t="s">
        <v>258</v>
      </c>
      <c r="C102" s="70" t="s">
        <v>145</v>
      </c>
      <c r="D102" s="81">
        <v>101</v>
      </c>
      <c r="E102" s="82" t="s">
        <v>290</v>
      </c>
      <c r="F102" s="83">
        <v>3276</v>
      </c>
      <c r="G102" s="23"/>
      <c r="H102" s="16"/>
      <c r="I102" s="38" t="s">
        <v>36</v>
      </c>
      <c r="J102" s="17">
        <f t="shared" si="24"/>
        <v>1</v>
      </c>
      <c r="K102" s="18" t="s">
        <v>46</v>
      </c>
      <c r="L102" s="18" t="s">
        <v>6</v>
      </c>
      <c r="M102" s="44"/>
      <c r="N102" s="23"/>
      <c r="O102" s="23"/>
      <c r="P102" s="45"/>
      <c r="Q102" s="23"/>
      <c r="R102" s="23"/>
      <c r="S102" s="45"/>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62">
        <f>total_amount_ba($B$2,$D$2,D102,F102,J102,K102,M102)</f>
        <v>330876</v>
      </c>
      <c r="BB102" s="68">
        <f>BA102+SUM(N102:AZ102)</f>
        <v>330876</v>
      </c>
      <c r="BC102" s="43" t="str">
        <f>SpellNumber(L102,BB102)</f>
        <v>INR  Three Lakh Thirty Thousand Eight Hundred &amp; Seventy Six  Only</v>
      </c>
      <c r="IE102" s="22">
        <v>1.01</v>
      </c>
      <c r="IF102" s="22" t="s">
        <v>37</v>
      </c>
      <c r="IG102" s="22" t="s">
        <v>33</v>
      </c>
      <c r="IH102" s="22">
        <v>123.223</v>
      </c>
      <c r="II102" s="22" t="s">
        <v>35</v>
      </c>
    </row>
    <row r="103" spans="1:243" s="21" customFormat="1" ht="47.25">
      <c r="A103" s="34">
        <v>91</v>
      </c>
      <c r="B103" s="77" t="s">
        <v>259</v>
      </c>
      <c r="C103" s="70" t="s">
        <v>146</v>
      </c>
      <c r="D103" s="81">
        <v>61</v>
      </c>
      <c r="E103" s="82" t="s">
        <v>290</v>
      </c>
      <c r="F103" s="83">
        <v>34841</v>
      </c>
      <c r="G103" s="23"/>
      <c r="H103" s="23"/>
      <c r="I103" s="38" t="s">
        <v>36</v>
      </c>
      <c r="J103" s="17">
        <f t="shared" si="24"/>
        <v>1</v>
      </c>
      <c r="K103" s="18" t="s">
        <v>46</v>
      </c>
      <c r="L103" s="18" t="s">
        <v>6</v>
      </c>
      <c r="M103" s="46"/>
      <c r="N103" s="23"/>
      <c r="O103" s="23"/>
      <c r="P103" s="45"/>
      <c r="Q103" s="23"/>
      <c r="R103" s="23"/>
      <c r="S103" s="45"/>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62">
        <f aca="true" t="shared" si="28" ref="BA103:BA111">total_amount_ba($B$2,$D$2,D103,F103,J103,K103,M103)</f>
        <v>2125301</v>
      </c>
      <c r="BB103" s="68">
        <f aca="true" t="shared" si="29" ref="BB103:BB111">BA103+SUM(N103:AZ103)</f>
        <v>2125301</v>
      </c>
      <c r="BC103" s="43" t="str">
        <f>SpellNumber(L103,BB103)</f>
        <v>INR  Twenty One Lakh Twenty Five Thousand Three Hundred &amp; One  Only</v>
      </c>
      <c r="IE103" s="22">
        <v>1.02</v>
      </c>
      <c r="IF103" s="22" t="s">
        <v>38</v>
      </c>
      <c r="IG103" s="22" t="s">
        <v>39</v>
      </c>
      <c r="IH103" s="22">
        <v>213</v>
      </c>
      <c r="II103" s="22" t="s">
        <v>35</v>
      </c>
    </row>
    <row r="104" spans="1:243" s="21" customFormat="1" ht="47.25">
      <c r="A104" s="34">
        <v>92</v>
      </c>
      <c r="B104" s="77" t="s">
        <v>260</v>
      </c>
      <c r="C104" s="69" t="s">
        <v>148</v>
      </c>
      <c r="D104" s="81">
        <v>82</v>
      </c>
      <c r="E104" s="82" t="s">
        <v>290</v>
      </c>
      <c r="F104" s="83">
        <v>3802</v>
      </c>
      <c r="G104" s="23"/>
      <c r="H104" s="23"/>
      <c r="I104" s="38" t="s">
        <v>36</v>
      </c>
      <c r="J104" s="17">
        <f t="shared" si="24"/>
        <v>1</v>
      </c>
      <c r="K104" s="18" t="s">
        <v>46</v>
      </c>
      <c r="L104" s="18" t="s">
        <v>6</v>
      </c>
      <c r="M104" s="46"/>
      <c r="N104" s="23"/>
      <c r="O104" s="23"/>
      <c r="P104" s="45"/>
      <c r="Q104" s="23"/>
      <c r="R104" s="23"/>
      <c r="S104" s="45"/>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62">
        <f t="shared" si="28"/>
        <v>311764</v>
      </c>
      <c r="BB104" s="68">
        <f t="shared" si="29"/>
        <v>311764</v>
      </c>
      <c r="BC104" s="43" t="str">
        <f>SpellNumber(L104,BB104)</f>
        <v>INR  Three Lakh Eleven Thousand Seven Hundred &amp; Sixty Four  Only</v>
      </c>
      <c r="IE104" s="22">
        <v>2</v>
      </c>
      <c r="IF104" s="22" t="s">
        <v>32</v>
      </c>
      <c r="IG104" s="22" t="s">
        <v>40</v>
      </c>
      <c r="IH104" s="22">
        <v>10</v>
      </c>
      <c r="II104" s="22" t="s">
        <v>35</v>
      </c>
    </row>
    <row r="105" spans="1:243" s="21" customFormat="1" ht="31.5">
      <c r="A105" s="34">
        <v>93</v>
      </c>
      <c r="B105" s="77" t="s">
        <v>261</v>
      </c>
      <c r="C105" s="69" t="s">
        <v>149</v>
      </c>
      <c r="D105" s="81">
        <v>27</v>
      </c>
      <c r="E105" s="82" t="s">
        <v>290</v>
      </c>
      <c r="F105" s="83">
        <v>10462</v>
      </c>
      <c r="G105" s="23"/>
      <c r="H105" s="23"/>
      <c r="I105" s="38" t="s">
        <v>36</v>
      </c>
      <c r="J105" s="17">
        <f t="shared" si="24"/>
        <v>1</v>
      </c>
      <c r="K105" s="18" t="s">
        <v>46</v>
      </c>
      <c r="L105" s="18" t="s">
        <v>6</v>
      </c>
      <c r="M105" s="46"/>
      <c r="N105" s="23"/>
      <c r="O105" s="23"/>
      <c r="P105" s="45"/>
      <c r="Q105" s="23"/>
      <c r="R105" s="23"/>
      <c r="S105" s="45"/>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62">
        <f t="shared" si="28"/>
        <v>282474</v>
      </c>
      <c r="BB105" s="68">
        <f t="shared" si="29"/>
        <v>282474</v>
      </c>
      <c r="BC105" s="43" t="str">
        <f aca="true" t="shared" si="30" ref="BC105:BC111">SpellNumber(L105,BB105)</f>
        <v>INR  Two Lakh Eighty Two Thousand Four Hundred &amp; Seventy Four  Only</v>
      </c>
      <c r="IE105" s="22">
        <v>3</v>
      </c>
      <c r="IF105" s="22" t="s">
        <v>41</v>
      </c>
      <c r="IG105" s="22" t="s">
        <v>42</v>
      </c>
      <c r="IH105" s="22">
        <v>10</v>
      </c>
      <c r="II105" s="22" t="s">
        <v>35</v>
      </c>
    </row>
    <row r="106" spans="1:243" s="21" customFormat="1" ht="47.25">
      <c r="A106" s="34">
        <v>94</v>
      </c>
      <c r="B106" s="77" t="s">
        <v>262</v>
      </c>
      <c r="C106" s="69" t="s">
        <v>150</v>
      </c>
      <c r="D106" s="81">
        <v>135</v>
      </c>
      <c r="E106" s="82" t="s">
        <v>290</v>
      </c>
      <c r="F106" s="83">
        <v>6190</v>
      </c>
      <c r="G106" s="23"/>
      <c r="H106" s="23"/>
      <c r="I106" s="38" t="s">
        <v>36</v>
      </c>
      <c r="J106" s="17">
        <f t="shared" si="24"/>
        <v>1</v>
      </c>
      <c r="K106" s="18" t="s">
        <v>46</v>
      </c>
      <c r="L106" s="18" t="s">
        <v>6</v>
      </c>
      <c r="M106" s="46"/>
      <c r="N106" s="23"/>
      <c r="O106" s="23"/>
      <c r="P106" s="45"/>
      <c r="Q106" s="23"/>
      <c r="R106" s="23"/>
      <c r="S106" s="45"/>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62">
        <f t="shared" si="28"/>
        <v>835650</v>
      </c>
      <c r="BB106" s="68">
        <f t="shared" si="29"/>
        <v>835650</v>
      </c>
      <c r="BC106" s="43" t="str">
        <f t="shared" si="30"/>
        <v>INR  Eight Lakh Thirty Five Thousand Six Hundred &amp; Fifty  Only</v>
      </c>
      <c r="IE106" s="22">
        <v>1.01</v>
      </c>
      <c r="IF106" s="22" t="s">
        <v>37</v>
      </c>
      <c r="IG106" s="22" t="s">
        <v>33</v>
      </c>
      <c r="IH106" s="22">
        <v>123.223</v>
      </c>
      <c r="II106" s="22" t="s">
        <v>35</v>
      </c>
    </row>
    <row r="107" spans="1:243" s="21" customFormat="1" ht="31.5">
      <c r="A107" s="34">
        <v>95</v>
      </c>
      <c r="B107" s="77" t="s">
        <v>263</v>
      </c>
      <c r="C107" s="69" t="s">
        <v>151</v>
      </c>
      <c r="D107" s="81">
        <v>159</v>
      </c>
      <c r="E107" s="82" t="s">
        <v>290</v>
      </c>
      <c r="F107" s="83">
        <v>5555</v>
      </c>
      <c r="G107" s="23"/>
      <c r="H107" s="23"/>
      <c r="I107" s="38" t="s">
        <v>36</v>
      </c>
      <c r="J107" s="17">
        <f t="shared" si="24"/>
        <v>1</v>
      </c>
      <c r="K107" s="18" t="s">
        <v>46</v>
      </c>
      <c r="L107" s="18" t="s">
        <v>6</v>
      </c>
      <c r="M107" s="46"/>
      <c r="N107" s="23"/>
      <c r="O107" s="23"/>
      <c r="P107" s="45"/>
      <c r="Q107" s="23"/>
      <c r="R107" s="23"/>
      <c r="S107" s="45"/>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7"/>
      <c r="AV107" s="40"/>
      <c r="AW107" s="40"/>
      <c r="AX107" s="40"/>
      <c r="AY107" s="40"/>
      <c r="AZ107" s="40"/>
      <c r="BA107" s="62">
        <f t="shared" si="28"/>
        <v>883245</v>
      </c>
      <c r="BB107" s="68">
        <f t="shared" si="29"/>
        <v>883245</v>
      </c>
      <c r="BC107" s="43" t="str">
        <f t="shared" si="30"/>
        <v>INR  Eight Lakh Eighty Three Thousand Two Hundred &amp; Forty Five  Only</v>
      </c>
      <c r="IE107" s="22">
        <v>1.02</v>
      </c>
      <c r="IF107" s="22" t="s">
        <v>38</v>
      </c>
      <c r="IG107" s="22" t="s">
        <v>39</v>
      </c>
      <c r="IH107" s="22">
        <v>213</v>
      </c>
      <c r="II107" s="22" t="s">
        <v>35</v>
      </c>
    </row>
    <row r="108" spans="1:243" s="21" customFormat="1" ht="31.5">
      <c r="A108" s="34">
        <v>96</v>
      </c>
      <c r="B108" s="77" t="s">
        <v>264</v>
      </c>
      <c r="C108" s="69" t="s">
        <v>152</v>
      </c>
      <c r="D108" s="81">
        <v>87</v>
      </c>
      <c r="E108" s="82" t="s">
        <v>290</v>
      </c>
      <c r="F108" s="83">
        <v>3503</v>
      </c>
      <c r="G108" s="23"/>
      <c r="H108" s="23"/>
      <c r="I108" s="38" t="s">
        <v>36</v>
      </c>
      <c r="J108" s="17">
        <f t="shared" si="24"/>
        <v>1</v>
      </c>
      <c r="K108" s="18" t="s">
        <v>46</v>
      </c>
      <c r="L108" s="18" t="s">
        <v>6</v>
      </c>
      <c r="M108" s="46"/>
      <c r="N108" s="23"/>
      <c r="O108" s="23"/>
      <c r="P108" s="45"/>
      <c r="Q108" s="23"/>
      <c r="R108" s="23"/>
      <c r="S108" s="45"/>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62">
        <f t="shared" si="28"/>
        <v>304761</v>
      </c>
      <c r="BB108" s="68">
        <f t="shared" si="29"/>
        <v>304761</v>
      </c>
      <c r="BC108" s="43" t="str">
        <f t="shared" si="30"/>
        <v>INR  Three Lakh Four Thousand Seven Hundred &amp; Sixty One  Only</v>
      </c>
      <c r="IE108" s="22">
        <v>2</v>
      </c>
      <c r="IF108" s="22" t="s">
        <v>32</v>
      </c>
      <c r="IG108" s="22" t="s">
        <v>40</v>
      </c>
      <c r="IH108" s="22">
        <v>10</v>
      </c>
      <c r="II108" s="22" t="s">
        <v>35</v>
      </c>
    </row>
    <row r="109" spans="1:243" s="21" customFormat="1" ht="31.5">
      <c r="A109" s="34">
        <v>97</v>
      </c>
      <c r="B109" s="77" t="s">
        <v>265</v>
      </c>
      <c r="C109" s="69" t="s">
        <v>153</v>
      </c>
      <c r="D109" s="81">
        <v>137</v>
      </c>
      <c r="E109" s="82" t="s">
        <v>290</v>
      </c>
      <c r="F109" s="83">
        <v>5750</v>
      </c>
      <c r="G109" s="23"/>
      <c r="H109" s="23"/>
      <c r="I109" s="38" t="s">
        <v>36</v>
      </c>
      <c r="J109" s="17">
        <f t="shared" si="24"/>
        <v>1</v>
      </c>
      <c r="K109" s="18" t="s">
        <v>46</v>
      </c>
      <c r="L109" s="18" t="s">
        <v>6</v>
      </c>
      <c r="M109" s="46"/>
      <c r="N109" s="23"/>
      <c r="O109" s="23"/>
      <c r="P109" s="45"/>
      <c r="Q109" s="23"/>
      <c r="R109" s="23"/>
      <c r="S109" s="45"/>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62">
        <f t="shared" si="28"/>
        <v>787750</v>
      </c>
      <c r="BB109" s="68">
        <f t="shared" si="29"/>
        <v>787750</v>
      </c>
      <c r="BC109" s="43" t="str">
        <f t="shared" si="30"/>
        <v>INR  Seven Lakh Eighty Seven Thousand Seven Hundred &amp; Fifty  Only</v>
      </c>
      <c r="IE109" s="22">
        <v>3</v>
      </c>
      <c r="IF109" s="22" t="s">
        <v>41</v>
      </c>
      <c r="IG109" s="22" t="s">
        <v>42</v>
      </c>
      <c r="IH109" s="22">
        <v>10</v>
      </c>
      <c r="II109" s="22" t="s">
        <v>35</v>
      </c>
    </row>
    <row r="110" spans="1:243" s="21" customFormat="1" ht="63">
      <c r="A110" s="34">
        <v>98</v>
      </c>
      <c r="B110" s="77" t="s">
        <v>266</v>
      </c>
      <c r="C110" s="69" t="s">
        <v>154</v>
      </c>
      <c r="D110" s="81">
        <v>110</v>
      </c>
      <c r="E110" s="82" t="s">
        <v>290</v>
      </c>
      <c r="F110" s="83">
        <v>3083</v>
      </c>
      <c r="G110" s="23"/>
      <c r="H110" s="23"/>
      <c r="I110" s="38" t="s">
        <v>36</v>
      </c>
      <c r="J110" s="17">
        <f t="shared" si="24"/>
        <v>1</v>
      </c>
      <c r="K110" s="18" t="s">
        <v>46</v>
      </c>
      <c r="L110" s="18" t="s">
        <v>6</v>
      </c>
      <c r="M110" s="46"/>
      <c r="N110" s="23"/>
      <c r="O110" s="23"/>
      <c r="P110" s="45"/>
      <c r="Q110" s="23"/>
      <c r="R110" s="23"/>
      <c r="S110" s="45"/>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62">
        <f t="shared" si="28"/>
        <v>339130</v>
      </c>
      <c r="BB110" s="68">
        <f t="shared" si="29"/>
        <v>339130</v>
      </c>
      <c r="BC110" s="43" t="str">
        <f t="shared" si="30"/>
        <v>INR  Three Lakh Thirty Nine Thousand One Hundred &amp; Thirty  Only</v>
      </c>
      <c r="IE110" s="22">
        <v>1.01</v>
      </c>
      <c r="IF110" s="22" t="s">
        <v>37</v>
      </c>
      <c r="IG110" s="22" t="s">
        <v>33</v>
      </c>
      <c r="IH110" s="22">
        <v>123.223</v>
      </c>
      <c r="II110" s="22" t="s">
        <v>35</v>
      </c>
    </row>
    <row r="111" spans="1:243" s="21" customFormat="1" ht="78.75">
      <c r="A111" s="34">
        <v>99</v>
      </c>
      <c r="B111" s="77" t="s">
        <v>267</v>
      </c>
      <c r="C111" s="69" t="s">
        <v>155</v>
      </c>
      <c r="D111" s="81">
        <v>137</v>
      </c>
      <c r="E111" s="82" t="s">
        <v>290</v>
      </c>
      <c r="F111" s="83">
        <v>12225</v>
      </c>
      <c r="G111" s="23"/>
      <c r="H111" s="23"/>
      <c r="I111" s="38" t="s">
        <v>36</v>
      </c>
      <c r="J111" s="17">
        <f t="shared" si="24"/>
        <v>1</v>
      </c>
      <c r="K111" s="18" t="s">
        <v>46</v>
      </c>
      <c r="L111" s="18" t="s">
        <v>6</v>
      </c>
      <c r="M111" s="46"/>
      <c r="N111" s="23"/>
      <c r="O111" s="23"/>
      <c r="P111" s="45"/>
      <c r="Q111" s="23"/>
      <c r="R111" s="23"/>
      <c r="S111" s="45"/>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62">
        <f t="shared" si="28"/>
        <v>1674825</v>
      </c>
      <c r="BB111" s="68">
        <f t="shared" si="29"/>
        <v>1674825</v>
      </c>
      <c r="BC111" s="43" t="str">
        <f t="shared" si="30"/>
        <v>INR  Sixteen Lakh Seventy Four Thousand Eight Hundred &amp; Twenty Five  Only</v>
      </c>
      <c r="IE111" s="22">
        <v>1.02</v>
      </c>
      <c r="IF111" s="22" t="s">
        <v>38</v>
      </c>
      <c r="IG111" s="22" t="s">
        <v>39</v>
      </c>
      <c r="IH111" s="22">
        <v>213</v>
      </c>
      <c r="II111" s="22" t="s">
        <v>35</v>
      </c>
    </row>
    <row r="112" spans="1:243" s="21" customFormat="1" ht="63">
      <c r="A112" s="34">
        <v>100</v>
      </c>
      <c r="B112" s="77" t="s">
        <v>268</v>
      </c>
      <c r="C112" s="69" t="s">
        <v>156</v>
      </c>
      <c r="D112" s="81">
        <v>72</v>
      </c>
      <c r="E112" s="82" t="s">
        <v>290</v>
      </c>
      <c r="F112" s="83">
        <v>15930</v>
      </c>
      <c r="G112" s="23"/>
      <c r="H112" s="16"/>
      <c r="I112" s="38" t="s">
        <v>36</v>
      </c>
      <c r="J112" s="17">
        <f t="shared" si="24"/>
        <v>1</v>
      </c>
      <c r="K112" s="18" t="s">
        <v>46</v>
      </c>
      <c r="L112" s="18" t="s">
        <v>6</v>
      </c>
      <c r="M112" s="44"/>
      <c r="N112" s="23"/>
      <c r="O112" s="23"/>
      <c r="P112" s="45"/>
      <c r="Q112" s="23"/>
      <c r="R112" s="23"/>
      <c r="S112" s="45"/>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62">
        <f>total_amount_ba($B$2,$D$2,D112,F112,J112,K112,M112)</f>
        <v>1146960</v>
      </c>
      <c r="BB112" s="68">
        <f>BA112+SUM(N112:AZ112)</f>
        <v>1146960</v>
      </c>
      <c r="BC112" s="43" t="str">
        <f>SpellNumber(L112,BB112)</f>
        <v>INR  Eleven Lakh Forty Six Thousand Nine Hundred &amp; Sixty  Only</v>
      </c>
      <c r="IE112" s="22">
        <v>1.01</v>
      </c>
      <c r="IF112" s="22" t="s">
        <v>37</v>
      </c>
      <c r="IG112" s="22" t="s">
        <v>33</v>
      </c>
      <c r="IH112" s="22">
        <v>123.223</v>
      </c>
      <c r="II112" s="22" t="s">
        <v>35</v>
      </c>
    </row>
    <row r="113" spans="1:243" s="21" customFormat="1" ht="47.25">
      <c r="A113" s="34">
        <v>101</v>
      </c>
      <c r="B113" s="77" t="s">
        <v>269</v>
      </c>
      <c r="C113" s="69" t="s">
        <v>157</v>
      </c>
      <c r="D113" s="81">
        <v>13</v>
      </c>
      <c r="E113" s="82" t="s">
        <v>290</v>
      </c>
      <c r="F113" s="83">
        <v>110</v>
      </c>
      <c r="G113" s="23"/>
      <c r="H113" s="23"/>
      <c r="I113" s="38" t="s">
        <v>36</v>
      </c>
      <c r="J113" s="17">
        <f t="shared" si="24"/>
        <v>1</v>
      </c>
      <c r="K113" s="18" t="s">
        <v>46</v>
      </c>
      <c r="L113" s="18" t="s">
        <v>6</v>
      </c>
      <c r="M113" s="46"/>
      <c r="N113" s="23"/>
      <c r="O113" s="23"/>
      <c r="P113" s="45"/>
      <c r="Q113" s="23"/>
      <c r="R113" s="23"/>
      <c r="S113" s="45"/>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62">
        <f aca="true" t="shared" si="31" ref="BA113:BA122">total_amount_ba($B$2,$D$2,D113,F113,J113,K113,M113)</f>
        <v>1430</v>
      </c>
      <c r="BB113" s="68">
        <f aca="true" t="shared" si="32" ref="BB113:BB122">BA113+SUM(N113:AZ113)</f>
        <v>1430</v>
      </c>
      <c r="BC113" s="43" t="str">
        <f>SpellNumber(L113,BB113)</f>
        <v>INR  One Thousand Four Hundred &amp; Thirty  Only</v>
      </c>
      <c r="IE113" s="22">
        <v>1.02</v>
      </c>
      <c r="IF113" s="22" t="s">
        <v>38</v>
      </c>
      <c r="IG113" s="22" t="s">
        <v>39</v>
      </c>
      <c r="IH113" s="22">
        <v>213</v>
      </c>
      <c r="II113" s="22" t="s">
        <v>35</v>
      </c>
    </row>
    <row r="114" spans="1:243" s="21" customFormat="1" ht="47.25">
      <c r="A114" s="34">
        <v>102</v>
      </c>
      <c r="B114" s="77" t="s">
        <v>270</v>
      </c>
      <c r="C114" s="69" t="s">
        <v>158</v>
      </c>
      <c r="D114" s="81">
        <v>18400</v>
      </c>
      <c r="E114" s="82" t="s">
        <v>289</v>
      </c>
      <c r="F114" s="83">
        <v>50</v>
      </c>
      <c r="G114" s="23"/>
      <c r="H114" s="23"/>
      <c r="I114" s="38" t="s">
        <v>36</v>
      </c>
      <c r="J114" s="17">
        <f t="shared" si="24"/>
        <v>1</v>
      </c>
      <c r="K114" s="18" t="s">
        <v>46</v>
      </c>
      <c r="L114" s="18" t="s">
        <v>6</v>
      </c>
      <c r="M114" s="46"/>
      <c r="N114" s="23"/>
      <c r="O114" s="23"/>
      <c r="P114" s="45"/>
      <c r="Q114" s="23"/>
      <c r="R114" s="23"/>
      <c r="S114" s="45"/>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62">
        <f t="shared" si="31"/>
        <v>920000</v>
      </c>
      <c r="BB114" s="68">
        <f t="shared" si="32"/>
        <v>920000</v>
      </c>
      <c r="BC114" s="43" t="str">
        <f>SpellNumber(L114,BB114)</f>
        <v>INR  Nine Lakh Twenty Thousand    Only</v>
      </c>
      <c r="IE114" s="22">
        <v>2</v>
      </c>
      <c r="IF114" s="22" t="s">
        <v>32</v>
      </c>
      <c r="IG114" s="22" t="s">
        <v>40</v>
      </c>
      <c r="IH114" s="22">
        <v>10</v>
      </c>
      <c r="II114" s="22" t="s">
        <v>35</v>
      </c>
    </row>
    <row r="115" spans="1:243" s="21" customFormat="1" ht="78.75">
      <c r="A115" s="34">
        <v>103</v>
      </c>
      <c r="B115" s="77" t="s">
        <v>271</v>
      </c>
      <c r="C115" s="69" t="s">
        <v>159</v>
      </c>
      <c r="D115" s="81">
        <v>3200</v>
      </c>
      <c r="E115" s="82" t="s">
        <v>289</v>
      </c>
      <c r="F115" s="83">
        <v>135</v>
      </c>
      <c r="G115" s="23"/>
      <c r="H115" s="23"/>
      <c r="I115" s="38" t="s">
        <v>36</v>
      </c>
      <c r="J115" s="17">
        <f t="shared" si="24"/>
        <v>1</v>
      </c>
      <c r="K115" s="18" t="s">
        <v>46</v>
      </c>
      <c r="L115" s="18" t="s">
        <v>6</v>
      </c>
      <c r="M115" s="46"/>
      <c r="N115" s="23"/>
      <c r="O115" s="23"/>
      <c r="P115" s="45"/>
      <c r="Q115" s="23"/>
      <c r="R115" s="23"/>
      <c r="S115" s="45"/>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62">
        <f t="shared" si="31"/>
        <v>432000</v>
      </c>
      <c r="BB115" s="68">
        <f t="shared" si="32"/>
        <v>432000</v>
      </c>
      <c r="BC115" s="43" t="str">
        <f aca="true" t="shared" si="33" ref="BC115:BC122">SpellNumber(L115,BB115)</f>
        <v>INR  Four Lakh Thirty Two Thousand    Only</v>
      </c>
      <c r="IE115" s="22">
        <v>3</v>
      </c>
      <c r="IF115" s="22" t="s">
        <v>41</v>
      </c>
      <c r="IG115" s="22" t="s">
        <v>42</v>
      </c>
      <c r="IH115" s="22">
        <v>10</v>
      </c>
      <c r="II115" s="22" t="s">
        <v>35</v>
      </c>
    </row>
    <row r="116" spans="1:243" s="21" customFormat="1" ht="126">
      <c r="A116" s="34">
        <v>104</v>
      </c>
      <c r="B116" s="77" t="s">
        <v>272</v>
      </c>
      <c r="C116" s="69" t="s">
        <v>160</v>
      </c>
      <c r="D116" s="81">
        <v>1</v>
      </c>
      <c r="E116" s="82" t="s">
        <v>290</v>
      </c>
      <c r="F116" s="83">
        <v>52540</v>
      </c>
      <c r="G116" s="23"/>
      <c r="H116" s="23"/>
      <c r="I116" s="38" t="s">
        <v>36</v>
      </c>
      <c r="J116" s="17">
        <f t="shared" si="24"/>
        <v>1</v>
      </c>
      <c r="K116" s="18" t="s">
        <v>46</v>
      </c>
      <c r="L116" s="18" t="s">
        <v>6</v>
      </c>
      <c r="M116" s="46"/>
      <c r="N116" s="23"/>
      <c r="O116" s="23"/>
      <c r="P116" s="45"/>
      <c r="Q116" s="23"/>
      <c r="R116" s="23"/>
      <c r="S116" s="45"/>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62">
        <f t="shared" si="31"/>
        <v>52540</v>
      </c>
      <c r="BB116" s="68">
        <f t="shared" si="32"/>
        <v>52540</v>
      </c>
      <c r="BC116" s="43" t="str">
        <f t="shared" si="33"/>
        <v>INR  Fifty Two Thousand Five Hundred &amp; Forty  Only</v>
      </c>
      <c r="IE116" s="22">
        <v>1.01</v>
      </c>
      <c r="IF116" s="22" t="s">
        <v>37</v>
      </c>
      <c r="IG116" s="22" t="s">
        <v>33</v>
      </c>
      <c r="IH116" s="22">
        <v>123.223</v>
      </c>
      <c r="II116" s="22" t="s">
        <v>35</v>
      </c>
    </row>
    <row r="117" spans="1:243" s="21" customFormat="1" ht="47.25">
      <c r="A117" s="34">
        <v>105</v>
      </c>
      <c r="B117" s="77" t="s">
        <v>273</v>
      </c>
      <c r="C117" s="69" t="s">
        <v>161</v>
      </c>
      <c r="D117" s="81">
        <v>1</v>
      </c>
      <c r="E117" s="82" t="s">
        <v>290</v>
      </c>
      <c r="F117" s="83">
        <v>75244</v>
      </c>
      <c r="G117" s="23"/>
      <c r="H117" s="23"/>
      <c r="I117" s="38" t="s">
        <v>36</v>
      </c>
      <c r="J117" s="17">
        <f t="shared" si="24"/>
        <v>1</v>
      </c>
      <c r="K117" s="18" t="s">
        <v>46</v>
      </c>
      <c r="L117" s="18" t="s">
        <v>6</v>
      </c>
      <c r="M117" s="46"/>
      <c r="N117" s="23"/>
      <c r="O117" s="23"/>
      <c r="P117" s="45"/>
      <c r="Q117" s="23"/>
      <c r="R117" s="23"/>
      <c r="S117" s="45"/>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7"/>
      <c r="AV117" s="40"/>
      <c r="AW117" s="40"/>
      <c r="AX117" s="40"/>
      <c r="AY117" s="40"/>
      <c r="AZ117" s="40"/>
      <c r="BA117" s="62">
        <f t="shared" si="31"/>
        <v>75244</v>
      </c>
      <c r="BB117" s="68">
        <f t="shared" si="32"/>
        <v>75244</v>
      </c>
      <c r="BC117" s="43" t="str">
        <f t="shared" si="33"/>
        <v>INR  Seventy Five Thousand Two Hundred &amp; Forty Four  Only</v>
      </c>
      <c r="IE117" s="22">
        <v>1.02</v>
      </c>
      <c r="IF117" s="22" t="s">
        <v>38</v>
      </c>
      <c r="IG117" s="22" t="s">
        <v>39</v>
      </c>
      <c r="IH117" s="22">
        <v>213</v>
      </c>
      <c r="II117" s="22" t="s">
        <v>35</v>
      </c>
    </row>
    <row r="118" spans="1:243" s="21" customFormat="1" ht="47.25">
      <c r="A118" s="34">
        <v>106</v>
      </c>
      <c r="B118" s="77" t="s">
        <v>274</v>
      </c>
      <c r="C118" s="69" t="s">
        <v>162</v>
      </c>
      <c r="D118" s="81">
        <v>12</v>
      </c>
      <c r="E118" s="82" t="s">
        <v>290</v>
      </c>
      <c r="F118" s="83">
        <v>33246</v>
      </c>
      <c r="G118" s="23"/>
      <c r="H118" s="23"/>
      <c r="I118" s="38" t="s">
        <v>36</v>
      </c>
      <c r="J118" s="17">
        <f t="shared" si="24"/>
        <v>1</v>
      </c>
      <c r="K118" s="18" t="s">
        <v>46</v>
      </c>
      <c r="L118" s="18" t="s">
        <v>6</v>
      </c>
      <c r="M118" s="46"/>
      <c r="N118" s="23"/>
      <c r="O118" s="23"/>
      <c r="P118" s="45"/>
      <c r="Q118" s="23"/>
      <c r="R118" s="23"/>
      <c r="S118" s="45"/>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62">
        <f t="shared" si="31"/>
        <v>398952</v>
      </c>
      <c r="BB118" s="68">
        <f t="shared" si="32"/>
        <v>398952</v>
      </c>
      <c r="BC118" s="43" t="str">
        <f t="shared" si="33"/>
        <v>INR  Three Lakh Ninety Eight Thousand Nine Hundred &amp; Fifty Two  Only</v>
      </c>
      <c r="IE118" s="22">
        <v>2</v>
      </c>
      <c r="IF118" s="22" t="s">
        <v>32</v>
      </c>
      <c r="IG118" s="22" t="s">
        <v>40</v>
      </c>
      <c r="IH118" s="22">
        <v>10</v>
      </c>
      <c r="II118" s="22" t="s">
        <v>35</v>
      </c>
    </row>
    <row r="119" spans="1:243" s="21" customFormat="1" ht="63">
      <c r="A119" s="34">
        <v>107</v>
      </c>
      <c r="B119" s="77" t="s">
        <v>275</v>
      </c>
      <c r="C119" s="69" t="s">
        <v>163</v>
      </c>
      <c r="D119" s="81">
        <v>50</v>
      </c>
      <c r="E119" s="82" t="s">
        <v>290</v>
      </c>
      <c r="F119" s="83">
        <v>39290</v>
      </c>
      <c r="G119" s="23"/>
      <c r="H119" s="23"/>
      <c r="I119" s="38" t="s">
        <v>36</v>
      </c>
      <c r="J119" s="17">
        <f t="shared" si="24"/>
        <v>1</v>
      </c>
      <c r="K119" s="18" t="s">
        <v>46</v>
      </c>
      <c r="L119" s="18" t="s">
        <v>6</v>
      </c>
      <c r="M119" s="46"/>
      <c r="N119" s="23"/>
      <c r="O119" s="23"/>
      <c r="P119" s="45"/>
      <c r="Q119" s="23"/>
      <c r="R119" s="23"/>
      <c r="S119" s="45"/>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62">
        <f t="shared" si="31"/>
        <v>1964500</v>
      </c>
      <c r="BB119" s="68">
        <f t="shared" si="32"/>
        <v>1964500</v>
      </c>
      <c r="BC119" s="43" t="str">
        <f t="shared" si="33"/>
        <v>INR  Nineteen Lakh Sixty Four Thousand Five Hundred    Only</v>
      </c>
      <c r="IE119" s="22">
        <v>3</v>
      </c>
      <c r="IF119" s="22" t="s">
        <v>41</v>
      </c>
      <c r="IG119" s="22" t="s">
        <v>42</v>
      </c>
      <c r="IH119" s="22">
        <v>10</v>
      </c>
      <c r="II119" s="22" t="s">
        <v>35</v>
      </c>
    </row>
    <row r="120" spans="1:243" s="21" customFormat="1" ht="28.5" customHeight="1">
      <c r="A120" s="34">
        <v>108</v>
      </c>
      <c r="B120" s="77" t="s">
        <v>276</v>
      </c>
      <c r="C120" s="69" t="s">
        <v>164</v>
      </c>
      <c r="D120" s="81">
        <v>65</v>
      </c>
      <c r="E120" s="82" t="s">
        <v>290</v>
      </c>
      <c r="F120" s="83">
        <v>314</v>
      </c>
      <c r="G120" s="23"/>
      <c r="H120" s="23"/>
      <c r="I120" s="38" t="s">
        <v>36</v>
      </c>
      <c r="J120" s="17">
        <f t="shared" si="24"/>
        <v>1</v>
      </c>
      <c r="K120" s="18" t="s">
        <v>46</v>
      </c>
      <c r="L120" s="18" t="s">
        <v>6</v>
      </c>
      <c r="M120" s="46"/>
      <c r="N120" s="23"/>
      <c r="O120" s="23"/>
      <c r="P120" s="45"/>
      <c r="Q120" s="23"/>
      <c r="R120" s="23"/>
      <c r="S120" s="45"/>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62">
        <f t="shared" si="31"/>
        <v>20410</v>
      </c>
      <c r="BB120" s="68">
        <f t="shared" si="32"/>
        <v>20410</v>
      </c>
      <c r="BC120" s="43" t="str">
        <f t="shared" si="33"/>
        <v>INR  Twenty Thousand Four Hundred &amp; Ten  Only</v>
      </c>
      <c r="IE120" s="22">
        <v>1.01</v>
      </c>
      <c r="IF120" s="22" t="s">
        <v>37</v>
      </c>
      <c r="IG120" s="22" t="s">
        <v>33</v>
      </c>
      <c r="IH120" s="22">
        <v>123.223</v>
      </c>
      <c r="II120" s="22" t="s">
        <v>35</v>
      </c>
    </row>
    <row r="121" spans="1:243" s="21" customFormat="1" ht="47.25">
      <c r="A121" s="34">
        <v>109</v>
      </c>
      <c r="B121" s="77" t="s">
        <v>277</v>
      </c>
      <c r="C121" s="69" t="s">
        <v>165</v>
      </c>
      <c r="D121" s="81">
        <v>12</v>
      </c>
      <c r="E121" s="82" t="s">
        <v>290</v>
      </c>
      <c r="F121" s="83">
        <v>1028</v>
      </c>
      <c r="G121" s="23"/>
      <c r="H121" s="23"/>
      <c r="I121" s="38" t="s">
        <v>36</v>
      </c>
      <c r="J121" s="17">
        <f t="shared" si="24"/>
        <v>1</v>
      </c>
      <c r="K121" s="18" t="s">
        <v>46</v>
      </c>
      <c r="L121" s="18" t="s">
        <v>6</v>
      </c>
      <c r="M121" s="46"/>
      <c r="N121" s="23"/>
      <c r="O121" s="23"/>
      <c r="P121" s="45"/>
      <c r="Q121" s="23"/>
      <c r="R121" s="23"/>
      <c r="S121" s="45"/>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62">
        <f t="shared" si="31"/>
        <v>12336</v>
      </c>
      <c r="BB121" s="68">
        <f t="shared" si="32"/>
        <v>12336</v>
      </c>
      <c r="BC121" s="43" t="str">
        <f t="shared" si="33"/>
        <v>INR  Twelve Thousand Three Hundred &amp; Thirty Six  Only</v>
      </c>
      <c r="IE121" s="22">
        <v>1.02</v>
      </c>
      <c r="IF121" s="22" t="s">
        <v>38</v>
      </c>
      <c r="IG121" s="22" t="s">
        <v>39</v>
      </c>
      <c r="IH121" s="22">
        <v>213</v>
      </c>
      <c r="II121" s="22" t="s">
        <v>35</v>
      </c>
    </row>
    <row r="122" spans="1:243" s="21" customFormat="1" ht="78.75">
      <c r="A122" s="34">
        <v>110</v>
      </c>
      <c r="B122" s="77" t="s">
        <v>278</v>
      </c>
      <c r="C122" s="69" t="s">
        <v>166</v>
      </c>
      <c r="D122" s="81">
        <v>12</v>
      </c>
      <c r="E122" s="82" t="s">
        <v>290</v>
      </c>
      <c r="F122" s="83">
        <v>2261</v>
      </c>
      <c r="G122" s="23"/>
      <c r="H122" s="23"/>
      <c r="I122" s="38" t="s">
        <v>36</v>
      </c>
      <c r="J122" s="17">
        <f t="shared" si="24"/>
        <v>1</v>
      </c>
      <c r="K122" s="18" t="s">
        <v>46</v>
      </c>
      <c r="L122" s="18" t="s">
        <v>6</v>
      </c>
      <c r="M122" s="46"/>
      <c r="N122" s="23"/>
      <c r="O122" s="23"/>
      <c r="P122" s="45"/>
      <c r="Q122" s="23"/>
      <c r="R122" s="23"/>
      <c r="S122" s="45"/>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62">
        <f t="shared" si="31"/>
        <v>27132</v>
      </c>
      <c r="BB122" s="68">
        <f t="shared" si="32"/>
        <v>27132</v>
      </c>
      <c r="BC122" s="43" t="str">
        <f t="shared" si="33"/>
        <v>INR  Twenty Seven Thousand One Hundred &amp; Thirty Two  Only</v>
      </c>
      <c r="IE122" s="22">
        <v>2</v>
      </c>
      <c r="IF122" s="22" t="s">
        <v>32</v>
      </c>
      <c r="IG122" s="22" t="s">
        <v>40</v>
      </c>
      <c r="IH122" s="22">
        <v>10</v>
      </c>
      <c r="II122" s="22" t="s">
        <v>35</v>
      </c>
    </row>
    <row r="123" spans="1:243" s="21" customFormat="1" ht="31.5">
      <c r="A123" s="34">
        <v>111</v>
      </c>
      <c r="B123" s="77" t="s">
        <v>279</v>
      </c>
      <c r="C123" s="69" t="s">
        <v>167</v>
      </c>
      <c r="D123" s="81">
        <v>700</v>
      </c>
      <c r="E123" s="82" t="s">
        <v>289</v>
      </c>
      <c r="F123" s="83">
        <v>114</v>
      </c>
      <c r="G123" s="23"/>
      <c r="H123" s="16"/>
      <c r="I123" s="38" t="s">
        <v>36</v>
      </c>
      <c r="J123" s="17">
        <f t="shared" si="24"/>
        <v>1</v>
      </c>
      <c r="K123" s="18" t="s">
        <v>46</v>
      </c>
      <c r="L123" s="18" t="s">
        <v>6</v>
      </c>
      <c r="M123" s="44"/>
      <c r="N123" s="23"/>
      <c r="O123" s="23"/>
      <c r="P123" s="45"/>
      <c r="Q123" s="23"/>
      <c r="R123" s="23"/>
      <c r="S123" s="45"/>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62">
        <f>total_amount_ba($B$2,$D$2,D123,F123,J123,K123,M123)</f>
        <v>79800</v>
      </c>
      <c r="BB123" s="68">
        <f>BA123+SUM(N123:AZ123)</f>
        <v>79800</v>
      </c>
      <c r="BC123" s="43" t="str">
        <f>SpellNumber(L123,BB123)</f>
        <v>INR  Seventy Nine Thousand Eight Hundred    Only</v>
      </c>
      <c r="IE123" s="22">
        <v>1.01</v>
      </c>
      <c r="IF123" s="22" t="s">
        <v>37</v>
      </c>
      <c r="IG123" s="22" t="s">
        <v>33</v>
      </c>
      <c r="IH123" s="22">
        <v>123.223</v>
      </c>
      <c r="II123" s="22" t="s">
        <v>35</v>
      </c>
    </row>
    <row r="124" spans="1:243" s="21" customFormat="1" ht="31.5">
      <c r="A124" s="34">
        <v>112</v>
      </c>
      <c r="B124" s="77" t="s">
        <v>280</v>
      </c>
      <c r="C124" s="69" t="s">
        <v>168</v>
      </c>
      <c r="D124" s="81">
        <v>700</v>
      </c>
      <c r="E124" s="82" t="s">
        <v>289</v>
      </c>
      <c r="F124" s="83">
        <v>91</v>
      </c>
      <c r="G124" s="23"/>
      <c r="H124" s="23"/>
      <c r="I124" s="38" t="s">
        <v>36</v>
      </c>
      <c r="J124" s="17">
        <f t="shared" si="24"/>
        <v>1</v>
      </c>
      <c r="K124" s="18" t="s">
        <v>46</v>
      </c>
      <c r="L124" s="18" t="s">
        <v>6</v>
      </c>
      <c r="M124" s="46"/>
      <c r="N124" s="23"/>
      <c r="O124" s="23"/>
      <c r="P124" s="45"/>
      <c r="Q124" s="23"/>
      <c r="R124" s="23"/>
      <c r="S124" s="45"/>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62">
        <f aca="true" t="shared" si="34" ref="BA124:BA132">total_amount_ba($B$2,$D$2,D124,F124,J124,K124,M124)</f>
        <v>63700</v>
      </c>
      <c r="BB124" s="68">
        <f aca="true" t="shared" si="35" ref="BB124:BB132">BA124+SUM(N124:AZ124)</f>
        <v>63700</v>
      </c>
      <c r="BC124" s="43" t="str">
        <f>SpellNumber(L124,BB124)</f>
        <v>INR  Sixty Three Thousand Seven Hundred    Only</v>
      </c>
      <c r="IE124" s="22">
        <v>1.02</v>
      </c>
      <c r="IF124" s="22" t="s">
        <v>38</v>
      </c>
      <c r="IG124" s="22" t="s">
        <v>39</v>
      </c>
      <c r="IH124" s="22">
        <v>213</v>
      </c>
      <c r="II124" s="22" t="s">
        <v>35</v>
      </c>
    </row>
    <row r="125" spans="1:243" s="21" customFormat="1" ht="173.25">
      <c r="A125" s="34">
        <v>113</v>
      </c>
      <c r="B125" s="77" t="s">
        <v>281</v>
      </c>
      <c r="C125" s="69" t="s">
        <v>169</v>
      </c>
      <c r="D125" s="81">
        <v>2300</v>
      </c>
      <c r="E125" s="82" t="s">
        <v>289</v>
      </c>
      <c r="F125" s="83">
        <v>50</v>
      </c>
      <c r="G125" s="23"/>
      <c r="H125" s="23"/>
      <c r="I125" s="38" t="s">
        <v>36</v>
      </c>
      <c r="J125" s="17">
        <f t="shared" si="24"/>
        <v>1</v>
      </c>
      <c r="K125" s="18" t="s">
        <v>46</v>
      </c>
      <c r="L125" s="18" t="s">
        <v>6</v>
      </c>
      <c r="M125" s="46"/>
      <c r="N125" s="23"/>
      <c r="O125" s="23"/>
      <c r="P125" s="45"/>
      <c r="Q125" s="23"/>
      <c r="R125" s="23"/>
      <c r="S125" s="45"/>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62">
        <f t="shared" si="34"/>
        <v>115000</v>
      </c>
      <c r="BB125" s="68">
        <f t="shared" si="35"/>
        <v>115000</v>
      </c>
      <c r="BC125" s="43" t="str">
        <f>SpellNumber(L125,BB125)</f>
        <v>INR  One Lakh Fifteen Thousand    Only</v>
      </c>
      <c r="IE125" s="22">
        <v>2</v>
      </c>
      <c r="IF125" s="22" t="s">
        <v>32</v>
      </c>
      <c r="IG125" s="22" t="s">
        <v>40</v>
      </c>
      <c r="IH125" s="22">
        <v>10</v>
      </c>
      <c r="II125" s="22" t="s">
        <v>35</v>
      </c>
    </row>
    <row r="126" spans="1:243" s="21" customFormat="1" ht="47.25">
      <c r="A126" s="34">
        <v>114</v>
      </c>
      <c r="B126" s="77" t="s">
        <v>282</v>
      </c>
      <c r="C126" s="69" t="s">
        <v>170</v>
      </c>
      <c r="D126" s="81">
        <v>62</v>
      </c>
      <c r="E126" s="82" t="s">
        <v>290</v>
      </c>
      <c r="F126" s="83">
        <v>230</v>
      </c>
      <c r="G126" s="23"/>
      <c r="H126" s="23"/>
      <c r="I126" s="38" t="s">
        <v>36</v>
      </c>
      <c r="J126" s="17">
        <f t="shared" si="24"/>
        <v>1</v>
      </c>
      <c r="K126" s="18" t="s">
        <v>46</v>
      </c>
      <c r="L126" s="18" t="s">
        <v>6</v>
      </c>
      <c r="M126" s="46"/>
      <c r="N126" s="23"/>
      <c r="O126" s="23"/>
      <c r="P126" s="45"/>
      <c r="Q126" s="23"/>
      <c r="R126" s="23"/>
      <c r="S126" s="45"/>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62">
        <f t="shared" si="34"/>
        <v>14260</v>
      </c>
      <c r="BB126" s="68">
        <f t="shared" si="35"/>
        <v>14260</v>
      </c>
      <c r="BC126" s="43" t="str">
        <f aca="true" t="shared" si="36" ref="BC126:BC132">SpellNumber(L126,BB126)</f>
        <v>INR  Fourteen Thousand Two Hundred &amp; Sixty  Only</v>
      </c>
      <c r="IE126" s="22">
        <v>1.01</v>
      </c>
      <c r="IF126" s="22" t="s">
        <v>37</v>
      </c>
      <c r="IG126" s="22" t="s">
        <v>33</v>
      </c>
      <c r="IH126" s="22">
        <v>123.223</v>
      </c>
      <c r="II126" s="22" t="s">
        <v>35</v>
      </c>
    </row>
    <row r="127" spans="1:243" s="21" customFormat="1" ht="36" customHeight="1">
      <c r="A127" s="34">
        <v>115</v>
      </c>
      <c r="B127" s="77" t="s">
        <v>293</v>
      </c>
      <c r="C127" s="69" t="s">
        <v>171</v>
      </c>
      <c r="D127" s="81">
        <v>62</v>
      </c>
      <c r="E127" s="82" t="s">
        <v>290</v>
      </c>
      <c r="F127" s="83">
        <v>259</v>
      </c>
      <c r="G127" s="23"/>
      <c r="H127" s="23"/>
      <c r="I127" s="38" t="s">
        <v>36</v>
      </c>
      <c r="J127" s="17">
        <f>IF(I127="Less(-)",-1,1)</f>
        <v>1</v>
      </c>
      <c r="K127" s="18" t="s">
        <v>46</v>
      </c>
      <c r="L127" s="18" t="s">
        <v>6</v>
      </c>
      <c r="M127" s="46"/>
      <c r="N127" s="23"/>
      <c r="O127" s="23"/>
      <c r="P127" s="45"/>
      <c r="Q127" s="23"/>
      <c r="R127" s="23"/>
      <c r="S127" s="45"/>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62">
        <f>total_amount_ba($B$2,$D$2,D127,F127,J127,K127,M127)</f>
        <v>16058</v>
      </c>
      <c r="BB127" s="68">
        <f>BA127+SUM(N127:AZ127)</f>
        <v>16058</v>
      </c>
      <c r="BC127" s="43" t="str">
        <f>SpellNumber(L127,BB127)</f>
        <v>INR  Sixteen Thousand  &amp;Fifty Eight  Only</v>
      </c>
      <c r="IE127" s="22">
        <v>1.01</v>
      </c>
      <c r="IF127" s="22" t="s">
        <v>37</v>
      </c>
      <c r="IG127" s="22" t="s">
        <v>33</v>
      </c>
      <c r="IH127" s="22">
        <v>123.223</v>
      </c>
      <c r="II127" s="22" t="s">
        <v>35</v>
      </c>
    </row>
    <row r="128" spans="1:243" s="21" customFormat="1" ht="42.75">
      <c r="A128" s="34">
        <v>116</v>
      </c>
      <c r="B128" s="78" t="s">
        <v>294</v>
      </c>
      <c r="C128" s="69" t="s">
        <v>172</v>
      </c>
      <c r="D128" s="81">
        <v>1</v>
      </c>
      <c r="E128" s="82" t="s">
        <v>292</v>
      </c>
      <c r="F128" s="83">
        <v>75000</v>
      </c>
      <c r="G128" s="23"/>
      <c r="H128" s="23"/>
      <c r="I128" s="38" t="s">
        <v>36</v>
      </c>
      <c r="J128" s="17">
        <f>IF(I128="Less(-)",-1,1)</f>
        <v>1</v>
      </c>
      <c r="K128" s="18" t="s">
        <v>46</v>
      </c>
      <c r="L128" s="18" t="s">
        <v>6</v>
      </c>
      <c r="M128" s="46"/>
      <c r="N128" s="23"/>
      <c r="O128" s="23"/>
      <c r="P128" s="45"/>
      <c r="Q128" s="23"/>
      <c r="R128" s="23"/>
      <c r="S128" s="45"/>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62">
        <f>total_amount_ba($B$2,$D$2,D128,F128,J128,K128,M128)</f>
        <v>75000</v>
      </c>
      <c r="BB128" s="68">
        <f>BA128+SUM(N128:AZ128)</f>
        <v>75000</v>
      </c>
      <c r="BC128" s="43" t="str">
        <f>SpellNumber(L128,BB128)</f>
        <v>INR  Seventy Five Thousand    Only</v>
      </c>
      <c r="IE128" s="22">
        <v>3</v>
      </c>
      <c r="IF128" s="22" t="s">
        <v>41</v>
      </c>
      <c r="IG128" s="22" t="s">
        <v>42</v>
      </c>
      <c r="IH128" s="22">
        <v>10</v>
      </c>
      <c r="II128" s="22" t="s">
        <v>35</v>
      </c>
    </row>
    <row r="129" spans="1:243" s="21" customFormat="1" ht="45">
      <c r="A129" s="34">
        <v>117</v>
      </c>
      <c r="B129" s="78" t="s">
        <v>283</v>
      </c>
      <c r="C129" s="69" t="s">
        <v>295</v>
      </c>
      <c r="D129" s="81">
        <v>1</v>
      </c>
      <c r="E129" s="82" t="s">
        <v>292</v>
      </c>
      <c r="F129" s="83">
        <v>1400000</v>
      </c>
      <c r="G129" s="23"/>
      <c r="H129" s="23"/>
      <c r="I129" s="38" t="s">
        <v>36</v>
      </c>
      <c r="J129" s="17">
        <f t="shared" si="24"/>
        <v>1</v>
      </c>
      <c r="K129" s="18" t="s">
        <v>46</v>
      </c>
      <c r="L129" s="18" t="s">
        <v>6</v>
      </c>
      <c r="M129" s="46"/>
      <c r="N129" s="23"/>
      <c r="O129" s="23"/>
      <c r="P129" s="45"/>
      <c r="Q129" s="23"/>
      <c r="R129" s="23"/>
      <c r="S129" s="45"/>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62">
        <f t="shared" si="34"/>
        <v>1400000</v>
      </c>
      <c r="BB129" s="68">
        <f t="shared" si="35"/>
        <v>1400000</v>
      </c>
      <c r="BC129" s="43" t="str">
        <f t="shared" si="36"/>
        <v>INR  Fourteen Lakh    Only</v>
      </c>
      <c r="IE129" s="22">
        <v>3</v>
      </c>
      <c r="IF129" s="22" t="s">
        <v>41</v>
      </c>
      <c r="IG129" s="22" t="s">
        <v>42</v>
      </c>
      <c r="IH129" s="22">
        <v>10</v>
      </c>
      <c r="II129" s="22" t="s">
        <v>35</v>
      </c>
    </row>
    <row r="130" spans="1:243" s="21" customFormat="1" ht="193.5">
      <c r="A130" s="34">
        <v>118</v>
      </c>
      <c r="B130" s="78" t="s">
        <v>284</v>
      </c>
      <c r="C130" s="69" t="s">
        <v>173</v>
      </c>
      <c r="D130" s="81">
        <v>1</v>
      </c>
      <c r="E130" s="82" t="s">
        <v>292</v>
      </c>
      <c r="F130" s="83">
        <v>1000000</v>
      </c>
      <c r="G130" s="23"/>
      <c r="H130" s="23"/>
      <c r="I130" s="38" t="s">
        <v>36</v>
      </c>
      <c r="J130" s="17">
        <f t="shared" si="24"/>
        <v>1</v>
      </c>
      <c r="K130" s="18" t="s">
        <v>46</v>
      </c>
      <c r="L130" s="18" t="s">
        <v>6</v>
      </c>
      <c r="M130" s="46"/>
      <c r="N130" s="23"/>
      <c r="O130" s="23"/>
      <c r="P130" s="45"/>
      <c r="Q130" s="23"/>
      <c r="R130" s="23"/>
      <c r="S130" s="45"/>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62">
        <f t="shared" si="34"/>
        <v>1000000</v>
      </c>
      <c r="BB130" s="68">
        <f t="shared" si="35"/>
        <v>1000000</v>
      </c>
      <c r="BC130" s="43" t="str">
        <f t="shared" si="36"/>
        <v>INR  Ten Lakh    Only</v>
      </c>
      <c r="IE130" s="22">
        <v>1.01</v>
      </c>
      <c r="IF130" s="22" t="s">
        <v>37</v>
      </c>
      <c r="IG130" s="22" t="s">
        <v>33</v>
      </c>
      <c r="IH130" s="22">
        <v>123.223</v>
      </c>
      <c r="II130" s="22" t="s">
        <v>35</v>
      </c>
    </row>
    <row r="131" spans="1:243" s="21" customFormat="1" ht="45">
      <c r="A131" s="34">
        <v>119</v>
      </c>
      <c r="B131" s="79" t="s">
        <v>285</v>
      </c>
      <c r="C131" s="69" t="s">
        <v>174</v>
      </c>
      <c r="D131" s="81">
        <v>1</v>
      </c>
      <c r="E131" s="82" t="s">
        <v>292</v>
      </c>
      <c r="F131" s="83">
        <v>1300000</v>
      </c>
      <c r="G131" s="23"/>
      <c r="H131" s="23"/>
      <c r="I131" s="38" t="s">
        <v>36</v>
      </c>
      <c r="J131" s="17">
        <f t="shared" si="24"/>
        <v>1</v>
      </c>
      <c r="K131" s="18" t="s">
        <v>46</v>
      </c>
      <c r="L131" s="18" t="s">
        <v>6</v>
      </c>
      <c r="M131" s="46"/>
      <c r="N131" s="23"/>
      <c r="O131" s="23"/>
      <c r="P131" s="45"/>
      <c r="Q131" s="23"/>
      <c r="R131" s="23"/>
      <c r="S131" s="45"/>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62">
        <f t="shared" si="34"/>
        <v>1300000</v>
      </c>
      <c r="BB131" s="68">
        <f t="shared" si="35"/>
        <v>1300000</v>
      </c>
      <c r="BC131" s="43" t="str">
        <f t="shared" si="36"/>
        <v>INR  Thirteen Lakh    Only</v>
      </c>
      <c r="IE131" s="22">
        <v>1.02</v>
      </c>
      <c r="IF131" s="22" t="s">
        <v>38</v>
      </c>
      <c r="IG131" s="22" t="s">
        <v>39</v>
      </c>
      <c r="IH131" s="22">
        <v>213</v>
      </c>
      <c r="II131" s="22" t="s">
        <v>35</v>
      </c>
    </row>
    <row r="132" spans="1:243" s="21" customFormat="1" ht="36">
      <c r="A132" s="34">
        <v>120</v>
      </c>
      <c r="B132" s="80" t="s">
        <v>286</v>
      </c>
      <c r="C132" s="69" t="s">
        <v>175</v>
      </c>
      <c r="D132" s="81">
        <v>1</v>
      </c>
      <c r="E132" s="82" t="s">
        <v>292</v>
      </c>
      <c r="F132" s="83">
        <v>1700000</v>
      </c>
      <c r="G132" s="23"/>
      <c r="H132" s="23"/>
      <c r="I132" s="38" t="s">
        <v>36</v>
      </c>
      <c r="J132" s="17">
        <f t="shared" si="24"/>
        <v>1</v>
      </c>
      <c r="K132" s="18" t="s">
        <v>46</v>
      </c>
      <c r="L132" s="18" t="s">
        <v>6</v>
      </c>
      <c r="M132" s="46"/>
      <c r="N132" s="23"/>
      <c r="O132" s="23"/>
      <c r="P132" s="45"/>
      <c r="Q132" s="23"/>
      <c r="R132" s="23"/>
      <c r="S132" s="45"/>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62">
        <f t="shared" si="34"/>
        <v>1700000</v>
      </c>
      <c r="BB132" s="68">
        <f t="shared" si="35"/>
        <v>1700000</v>
      </c>
      <c r="BC132" s="43" t="str">
        <f t="shared" si="36"/>
        <v>INR  Seventeen Lakh    Only</v>
      </c>
      <c r="IE132" s="22">
        <v>2</v>
      </c>
      <c r="IF132" s="22" t="s">
        <v>32</v>
      </c>
      <c r="IG132" s="22" t="s">
        <v>40</v>
      </c>
      <c r="IH132" s="22">
        <v>10</v>
      </c>
      <c r="II132" s="22" t="s">
        <v>35</v>
      </c>
    </row>
    <row r="133" spans="1:243" s="21" customFormat="1" ht="34.5" customHeight="1">
      <c r="A133" s="48" t="s">
        <v>44</v>
      </c>
      <c r="B133" s="49"/>
      <c r="C133" s="50"/>
      <c r="D133" s="51"/>
      <c r="E133" s="51"/>
      <c r="F133" s="51"/>
      <c r="G133" s="51"/>
      <c r="H133" s="52"/>
      <c r="I133" s="52"/>
      <c r="J133" s="52"/>
      <c r="K133" s="52"/>
      <c r="L133" s="53"/>
      <c r="BA133" s="63">
        <f>SUM(BA13:BA132)</f>
        <v>244009682</v>
      </c>
      <c r="BB133" s="67">
        <f>SUM(BB13:BB132)</f>
        <v>244009682</v>
      </c>
      <c r="BC133" s="43" t="str">
        <f>SpellNumber($E$2,BB133)</f>
        <v>INR  Twenty Four Crore Forty Lakh Nine Thousand Six Hundred &amp; Eighty Two  Only</v>
      </c>
      <c r="IE133" s="22">
        <v>4</v>
      </c>
      <c r="IF133" s="22" t="s">
        <v>38</v>
      </c>
      <c r="IG133" s="22" t="s">
        <v>43</v>
      </c>
      <c r="IH133" s="22">
        <v>10</v>
      </c>
      <c r="II133" s="22" t="s">
        <v>35</v>
      </c>
    </row>
    <row r="134" spans="1:243" s="26" customFormat="1" ht="33.75" customHeight="1">
      <c r="A134" s="49" t="s">
        <v>49</v>
      </c>
      <c r="B134" s="54"/>
      <c r="C134" s="24"/>
      <c r="D134" s="55"/>
      <c r="E134" s="56" t="s">
        <v>52</v>
      </c>
      <c r="F134" s="65"/>
      <c r="G134" s="57"/>
      <c r="H134" s="25"/>
      <c r="I134" s="25"/>
      <c r="J134" s="25"/>
      <c r="K134" s="58"/>
      <c r="L134" s="59"/>
      <c r="M134" s="60"/>
      <c r="O134" s="21"/>
      <c r="P134" s="21"/>
      <c r="Q134" s="21"/>
      <c r="R134" s="21"/>
      <c r="S134" s="21"/>
      <c r="BA134" s="64">
        <f>IF(ISBLANK(F134),0,IF(E134="Excess (+)",ROUND(BA133+(BA133*F134),2),IF(E134="Less (-)",ROUND(BA133+(BA133*F134*(-1)),2),IF(E134="At Par",BA133,0))))</f>
        <v>0</v>
      </c>
      <c r="BB134" s="66">
        <f>ROUND(BA134,0)</f>
        <v>0</v>
      </c>
      <c r="BC134" s="43" t="str">
        <f>SpellNumber($E$2,BA134)</f>
        <v>INR Zero Only</v>
      </c>
      <c r="IE134" s="27"/>
      <c r="IF134" s="27"/>
      <c r="IG134" s="27"/>
      <c r="IH134" s="27"/>
      <c r="II134" s="27"/>
    </row>
    <row r="135" spans="1:243" s="26" customFormat="1" ht="41.25" customHeight="1">
      <c r="A135" s="48" t="s">
        <v>48</v>
      </c>
      <c r="B135" s="48"/>
      <c r="C135" s="87" t="str">
        <f>SpellNumber($E$2,BA134)</f>
        <v>INR Zero Only</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9"/>
      <c r="IE135" s="27"/>
      <c r="IF135" s="27"/>
      <c r="IG135" s="27"/>
      <c r="IH135" s="27"/>
      <c r="II135" s="27"/>
    </row>
    <row r="136" spans="3:243" s="12" customFormat="1" ht="15">
      <c r="C136" s="28"/>
      <c r="D136" s="28"/>
      <c r="E136" s="28"/>
      <c r="F136" s="28"/>
      <c r="G136" s="28"/>
      <c r="H136" s="28"/>
      <c r="I136" s="28"/>
      <c r="J136" s="28"/>
      <c r="K136" s="28"/>
      <c r="L136" s="28"/>
      <c r="M136" s="28"/>
      <c r="O136" s="28"/>
      <c r="BA136" s="28"/>
      <c r="BC136" s="28"/>
      <c r="IE136" s="13"/>
      <c r="IF136" s="13"/>
      <c r="IG136" s="13"/>
      <c r="IH136" s="13"/>
      <c r="II136" s="13"/>
    </row>
  </sheetData>
  <sheetProtection password="E491" sheet="1" selectLockedCells="1"/>
  <mergeCells count="8">
    <mergeCell ref="A9:BC9"/>
    <mergeCell ref="C135:BC135"/>
    <mergeCell ref="A1:L1"/>
    <mergeCell ref="A4:BC4"/>
    <mergeCell ref="A5:BC5"/>
    <mergeCell ref="A6:BC6"/>
    <mergeCell ref="A7:BC7"/>
    <mergeCell ref="B8:BC8"/>
  </mergeCells>
  <conditionalFormatting sqref="B40:B41">
    <cfRule type="duplicateValues" priority="1" dxfId="1">
      <formula>AND(COUNTIF($B$40:$B$41,B40)&gt;1,NOT(ISBLANK(B40)))</formula>
    </cfRule>
  </conditionalFormatting>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4">
      <formula1>IF(E134="Select",-1,IF(E134="At Par",0,0))</formula1>
      <formula2>IF(E134="Select",-1,IF(E134="At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4">
      <formula1>0</formula1>
      <formula2>IF(E134&lt;&gt;"Select",99.9,0)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 Description" prompt="Please enter Item Description in text" sqref="B20:B13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4">
      <formula1>0</formula1>
      <formula2>99.9</formula2>
    </dataValidation>
    <dataValidation type="list" allowBlank="1" showInputMessage="1" showErrorMessage="1" sqref="C2">
      <formula1>"Normal, SingleWindow, Alternate"</formula1>
    </dataValidation>
    <dataValidation type="list" allowBlank="1" showInputMessage="1" showErrorMessage="1" sqref="E134">
      <formula1>"Select, Excess (+), Less (-)"</formula1>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formula1>"INR"</formula1>
    </dataValidation>
    <dataValidation type="decimal" allowBlank="1" showInputMessage="1" showErrorMessage="1" promptTitle="Quantity" prompt="Please enter the Quantity for this item. " errorTitle="Invalid Entry" error="Only Numeric Values are allowed. " sqref="F13:F132 D13:D132">
      <formula1>0</formula1>
      <formula2>999999999999999</formula2>
    </dataValidation>
    <dataValidation allowBlank="1" showInputMessage="1" showErrorMessage="1" promptTitle="Units" prompt="Please enter Units in text" sqref="E13:E132"/>
    <dataValidation type="decimal" allowBlank="1" showInputMessage="1" showErrorMessage="1" promptTitle="Rate Entry" prompt="Please enter the Basic Price in Rupees for this item. " errorTitle="Invaid Entry" error="Only Numeric Values are allowed. " sqref="G13:H1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2">
      <formula1>0</formula1>
      <formula2>999999999999999</formula2>
    </dataValidation>
    <dataValidation allowBlank="1" showInputMessage="1" showErrorMessage="1" promptTitle="Itemcode/Make" prompt="Please enter text" sqref="C13:C132"/>
    <dataValidation type="decimal" allowBlank="1" showInputMessage="1" showErrorMessage="1" errorTitle="Invalid Entry" error="Only Numeric Values are allowed. " sqref="A13:A132">
      <formula1>0</formula1>
      <formula2>999999999999999</formula2>
    </dataValidation>
    <dataValidation type="list" showInputMessage="1" showErrorMessage="1" sqref="I13:I132">
      <formula1>"Excess(+), Less(-)"</formula1>
    </dataValidation>
    <dataValidation allowBlank="1" showInputMessage="1" showErrorMessage="1" promptTitle="Addition / Deduction" prompt="Please Choose the correct One" sqref="J13:J132"/>
    <dataValidation type="list" allowBlank="1" showInputMessage="1" showErrorMessage="1" sqref="K13:K132">
      <formula1>"Partial Conversion, Full Conversion"</formula1>
    </dataValidation>
  </dataValidations>
  <printOptions/>
  <pageMargins left="0.7" right="0.7" top="0.75" bottom="0.75" header="0.3" footer="0.3"/>
  <pageSetup fitToHeight="0" fitToWidth="1" horizontalDpi="600" verticalDpi="6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 ELECTRICL MANOJ.</cp:lastModifiedBy>
  <cp:lastPrinted>2018-05-14T17:09:20Z</cp:lastPrinted>
  <dcterms:created xsi:type="dcterms:W3CDTF">2009-01-30T06:42:42Z</dcterms:created>
  <dcterms:modified xsi:type="dcterms:W3CDTF">2018-09-18T18:12:31Z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W5quP5svTesbJfAhrh3oylmxaAk=</vt:lpwstr>
  </property>
</Properties>
</file>